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 Garrigue\Desktop\Documents finis 2018\"/>
    </mc:Choice>
  </mc:AlternateContent>
  <bookViews>
    <workbookView showSheetTabs="0" xWindow="0" yWindow="0" windowWidth="23040" windowHeight="9048" tabRatio="749" activeTab="3" xr2:uid="{00000000-000D-0000-FFFF-FFFF00000000}"/>
  </bookViews>
  <sheets>
    <sheet name="MENU" sheetId="11" r:id="rId1"/>
    <sheet name="JP-ED-Cumul" sheetId="1" r:id="rId2"/>
    <sheet name="Affiche-ED-Cumul" sheetId="7" r:id="rId3"/>
    <sheet name="JP-ED- PP" sheetId="5" r:id="rId4"/>
    <sheet name="Affiche -ED-Partie-Perdue" sheetId="6" r:id="rId5"/>
    <sheet name="JP-Poule-au-cumul" sheetId="3" r:id="rId6"/>
    <sheet name="Affiche-Poule-cum" sheetId="8" r:id="rId7"/>
    <sheet name="JP-Poule-PP" sheetId="9" r:id="rId8"/>
    <sheet name="Affiche-Poule-Partie-Perdue" sheetId="10" r:id="rId9"/>
  </sheets>
  <definedNames>
    <definedName name="_xlnm.Print_Area" localSheetId="2">'Affiche-ED-Cumul'!$A$1:$E$28</definedName>
  </definedNames>
  <calcPr calcId="171027"/>
</workbook>
</file>

<file path=xl/calcChain.xml><?xml version="1.0" encoding="utf-8"?>
<calcChain xmlns="http://schemas.openxmlformats.org/spreadsheetml/2006/main">
  <c r="C23" i="6" l="1"/>
  <c r="C15" i="6"/>
  <c r="C16" i="6"/>
  <c r="C17" i="6"/>
  <c r="H11" i="9"/>
  <c r="A36" i="3"/>
  <c r="H11" i="3"/>
  <c r="A38" i="5"/>
  <c r="H11" i="5"/>
  <c r="H11" i="1"/>
  <c r="C15" i="10"/>
  <c r="E15" i="10" s="1"/>
  <c r="C16" i="10"/>
  <c r="E16" i="10"/>
  <c r="C17" i="10"/>
  <c r="E17" i="10" s="1"/>
  <c r="C18" i="10"/>
  <c r="E18" i="10"/>
  <c r="C19" i="10"/>
  <c r="E19" i="10" s="1"/>
  <c r="C20" i="10"/>
  <c r="E20" i="10" s="1"/>
  <c r="C21" i="10"/>
  <c r="C22" i="10"/>
  <c r="E22" i="10" s="1"/>
  <c r="D22" i="10"/>
  <c r="C23" i="10"/>
  <c r="E23" i="10" s="1"/>
  <c r="C14" i="10"/>
  <c r="E14" i="10"/>
  <c r="B20" i="10"/>
  <c r="D20" i="10" s="1"/>
  <c r="B21" i="10"/>
  <c r="D21" i="10" s="1"/>
  <c r="B22" i="10"/>
  <c r="B23" i="10"/>
  <c r="B24" i="10"/>
  <c r="B9" i="10"/>
  <c r="A8" i="10"/>
  <c r="B3" i="10"/>
  <c r="B4" i="10"/>
  <c r="B5" i="10"/>
  <c r="B2" i="10"/>
  <c r="A24" i="10"/>
  <c r="A23" i="10"/>
  <c r="A22" i="10"/>
  <c r="A21" i="10"/>
  <c r="A20" i="10"/>
  <c r="A19" i="10"/>
  <c r="A18" i="10"/>
  <c r="A17" i="10"/>
  <c r="A16" i="10"/>
  <c r="A15" i="10"/>
  <c r="A14" i="10"/>
  <c r="F30" i="9"/>
  <c r="D30" i="9"/>
  <c r="F29" i="9"/>
  <c r="D29" i="9"/>
  <c r="D34" i="9" s="1"/>
  <c r="C26" i="10" s="1"/>
  <c r="F28" i="9"/>
  <c r="D28" i="9"/>
  <c r="F27" i="9"/>
  <c r="D27" i="9"/>
  <c r="F26" i="9"/>
  <c r="F25" i="9"/>
  <c r="F24" i="9"/>
  <c r="F23" i="9"/>
  <c r="F22" i="9"/>
  <c r="G12" i="9"/>
  <c r="I7" i="9"/>
  <c r="I6" i="9"/>
  <c r="B21" i="9" s="1"/>
  <c r="B14" i="10" s="1"/>
  <c r="D14" i="10" s="1"/>
  <c r="J5" i="9"/>
  <c r="K5" i="9" s="1"/>
  <c r="H12" i="9" s="1"/>
  <c r="B8" i="10"/>
  <c r="K4" i="9"/>
  <c r="K6" i="9" s="1"/>
  <c r="D29" i="5"/>
  <c r="F30" i="5"/>
  <c r="E23" i="6" s="1"/>
  <c r="F29" i="5"/>
  <c r="E22" i="6" s="1"/>
  <c r="F28" i="5"/>
  <c r="E21" i="6" s="1"/>
  <c r="F27" i="5"/>
  <c r="E20" i="6" s="1"/>
  <c r="F26" i="5"/>
  <c r="E19" i="6" s="1"/>
  <c r="F25" i="5"/>
  <c r="E18" i="6" s="1"/>
  <c r="F24" i="5"/>
  <c r="E17" i="6" s="1"/>
  <c r="F29" i="1"/>
  <c r="F28" i="1"/>
  <c r="E21" i="7" s="1"/>
  <c r="F27" i="1"/>
  <c r="E20" i="7" s="1"/>
  <c r="F26" i="1"/>
  <c r="E19" i="7" s="1"/>
  <c r="F25" i="1"/>
  <c r="E18" i="7" s="1"/>
  <c r="F24" i="1"/>
  <c r="E17" i="7" s="1"/>
  <c r="F23" i="1"/>
  <c r="E16" i="7" s="1"/>
  <c r="F22" i="1"/>
  <c r="E15" i="7" s="1"/>
  <c r="B2" i="7"/>
  <c r="B3" i="7"/>
  <c r="B4" i="7"/>
  <c r="B5" i="7"/>
  <c r="B4" i="6"/>
  <c r="B3" i="6"/>
  <c r="B2" i="6"/>
  <c r="B5" i="6"/>
  <c r="A8" i="6"/>
  <c r="E14" i="6"/>
  <c r="C18" i="6"/>
  <c r="C19" i="6"/>
  <c r="C20" i="6"/>
  <c r="C21" i="6"/>
  <c r="C22" i="6"/>
  <c r="B20" i="6"/>
  <c r="B21" i="6"/>
  <c r="B22" i="6"/>
  <c r="B23" i="6"/>
  <c r="B24" i="6"/>
  <c r="C14" i="6"/>
  <c r="A15" i="6"/>
  <c r="A16" i="6"/>
  <c r="A17" i="6"/>
  <c r="A18" i="6"/>
  <c r="A19" i="6"/>
  <c r="A20" i="6"/>
  <c r="A21" i="6"/>
  <c r="A22" i="6"/>
  <c r="A23" i="6"/>
  <c r="A24" i="6"/>
  <c r="A14" i="6"/>
  <c r="C15" i="8"/>
  <c r="C16" i="8"/>
  <c r="C17" i="8"/>
  <c r="C18" i="8"/>
  <c r="C19" i="8"/>
  <c r="C20" i="8"/>
  <c r="C21" i="8"/>
  <c r="C22" i="8"/>
  <c r="C14" i="8"/>
  <c r="B20" i="8"/>
  <c r="B21" i="8"/>
  <c r="B22" i="8"/>
  <c r="B23" i="8"/>
  <c r="A15" i="8"/>
  <c r="A16" i="8"/>
  <c r="A17" i="8"/>
  <c r="A18" i="8"/>
  <c r="A19" i="8"/>
  <c r="A20" i="8"/>
  <c r="A21" i="8"/>
  <c r="A22" i="8"/>
  <c r="A23" i="8"/>
  <c r="A14" i="8"/>
  <c r="A8" i="8"/>
  <c r="B3" i="8"/>
  <c r="B4" i="8"/>
  <c r="B5" i="8"/>
  <c r="B2" i="8"/>
  <c r="E14" i="7"/>
  <c r="C15" i="7"/>
  <c r="C16" i="7"/>
  <c r="C17" i="7"/>
  <c r="C18" i="7"/>
  <c r="C19" i="7"/>
  <c r="C20" i="7"/>
  <c r="C21" i="7"/>
  <c r="C22" i="7"/>
  <c r="C14" i="7"/>
  <c r="B20" i="7"/>
  <c r="B21" i="7"/>
  <c r="B22" i="7"/>
  <c r="B23" i="7"/>
  <c r="A15" i="7"/>
  <c r="A16" i="7"/>
  <c r="A17" i="7"/>
  <c r="A18" i="7"/>
  <c r="A19" i="7"/>
  <c r="A20" i="7"/>
  <c r="A21" i="7"/>
  <c r="A22" i="7"/>
  <c r="A23" i="7"/>
  <c r="A14" i="7"/>
  <c r="A8" i="7"/>
  <c r="D30" i="5"/>
  <c r="D23" i="6" s="1"/>
  <c r="D28" i="5"/>
  <c r="D21" i="6" s="1"/>
  <c r="D27" i="5"/>
  <c r="D20" i="6" s="1"/>
  <c r="F23" i="5"/>
  <c r="E16" i="6"/>
  <c r="F22" i="5"/>
  <c r="E15" i="6" s="1"/>
  <c r="G12" i="5"/>
  <c r="I7" i="5"/>
  <c r="I6" i="5"/>
  <c r="B21" i="5" s="1"/>
  <c r="B14" i="6" s="1"/>
  <c r="J5" i="5"/>
  <c r="B8" i="6" s="1"/>
  <c r="K4" i="5"/>
  <c r="B9" i="6" s="1"/>
  <c r="F21" i="3"/>
  <c r="E14" i="8"/>
  <c r="K4" i="1"/>
  <c r="D29" i="1"/>
  <c r="D33" i="1" s="1"/>
  <c r="C25" i="7" s="1"/>
  <c r="D28" i="1"/>
  <c r="D21" i="7" s="1"/>
  <c r="D27" i="1"/>
  <c r="D20" i="7" s="1"/>
  <c r="D27" i="3"/>
  <c r="D20" i="8" s="1"/>
  <c r="D28" i="3"/>
  <c r="D21" i="8" s="1"/>
  <c r="D29" i="3"/>
  <c r="D22" i="8" s="1"/>
  <c r="G12" i="1"/>
  <c r="I6" i="1"/>
  <c r="B21" i="1" s="1"/>
  <c r="J5" i="1"/>
  <c r="I7" i="3"/>
  <c r="I6" i="3"/>
  <c r="B21" i="3" s="1"/>
  <c r="D21" i="3" s="1"/>
  <c r="G12" i="3"/>
  <c r="K4" i="3"/>
  <c r="B9" i="8" s="1"/>
  <c r="J5" i="3"/>
  <c r="K5" i="3" s="1"/>
  <c r="H12" i="3" s="1"/>
  <c r="K5" i="5"/>
  <c r="C8" i="6" s="1"/>
  <c r="D23" i="10"/>
  <c r="E21" i="10"/>
  <c r="C8" i="10"/>
  <c r="F22" i="3"/>
  <c r="F23" i="3" s="1"/>
  <c r="F24" i="3" s="1"/>
  <c r="F25" i="3" s="1"/>
  <c r="B22" i="3"/>
  <c r="E16" i="8"/>
  <c r="F26" i="3" l="1"/>
  <c r="E18" i="8"/>
  <c r="E15" i="8"/>
  <c r="E17" i="8"/>
  <c r="B14" i="8"/>
  <c r="D22" i="7"/>
  <c r="B14" i="7"/>
  <c r="D21" i="1"/>
  <c r="D14" i="7" s="1"/>
  <c r="I34" i="5"/>
  <c r="H12" i="5"/>
  <c r="I30" i="5"/>
  <c r="D35" i="5"/>
  <c r="C27" i="6" s="1"/>
  <c r="B22" i="9"/>
  <c r="B23" i="9" s="1"/>
  <c r="B16" i="10" s="1"/>
  <c r="D16" i="10" s="1"/>
  <c r="D22" i="3"/>
  <c r="D15" i="8" s="1"/>
  <c r="K5" i="1"/>
  <c r="K6" i="1" s="1"/>
  <c r="B8" i="7"/>
  <c r="B23" i="3"/>
  <c r="D33" i="3"/>
  <c r="C25" i="8" s="1"/>
  <c r="D21" i="5"/>
  <c r="B22" i="5"/>
  <c r="E22" i="7"/>
  <c r="I29" i="1"/>
  <c r="I33" i="1" s="1"/>
  <c r="D22" i="6"/>
  <c r="D34" i="5"/>
  <c r="C26" i="6" s="1"/>
  <c r="K6" i="5"/>
  <c r="H13" i="9"/>
  <c r="B10" i="10"/>
  <c r="B9" i="7"/>
  <c r="B15" i="8"/>
  <c r="K6" i="3"/>
  <c r="D21" i="9"/>
  <c r="C8" i="8"/>
  <c r="D14" i="8"/>
  <c r="I30" i="9"/>
  <c r="D35" i="9"/>
  <c r="C27" i="10" s="1"/>
  <c r="B22" i="1"/>
  <c r="B8" i="8"/>
  <c r="E19" i="8" l="1"/>
  <c r="F27" i="3"/>
  <c r="D22" i="9"/>
  <c r="B24" i="9"/>
  <c r="B25" i="9" s="1"/>
  <c r="D23" i="9"/>
  <c r="B15" i="10"/>
  <c r="D15" i="10" s="1"/>
  <c r="H13" i="1"/>
  <c r="B10" i="7"/>
  <c r="D14" i="6"/>
  <c r="D24" i="9"/>
  <c r="H13" i="5"/>
  <c r="B10" i="6"/>
  <c r="B23" i="5"/>
  <c r="D22" i="5"/>
  <c r="D15" i="6" s="1"/>
  <c r="B15" i="6"/>
  <c r="C8" i="7"/>
  <c r="H12" i="1"/>
  <c r="B15" i="7"/>
  <c r="D22" i="1"/>
  <c r="B23" i="1"/>
  <c r="H13" i="3"/>
  <c r="B10" i="8"/>
  <c r="H14" i="9"/>
  <c r="E19" i="9"/>
  <c r="E21" i="9"/>
  <c r="E22" i="9" s="1"/>
  <c r="B16" i="8"/>
  <c r="B24" i="3"/>
  <c r="D23" i="3"/>
  <c r="E20" i="8" l="1"/>
  <c r="F28" i="3"/>
  <c r="B17" i="10"/>
  <c r="D17" i="10" s="1"/>
  <c r="B26" i="9"/>
  <c r="D25" i="9"/>
  <c r="B18" i="10"/>
  <c r="D18" i="10" s="1"/>
  <c r="E23" i="9"/>
  <c r="E24" i="9" s="1"/>
  <c r="D15" i="7"/>
  <c r="D24" i="3"/>
  <c r="D17" i="8" s="1"/>
  <c r="B17" i="8"/>
  <c r="B25" i="3"/>
  <c r="B24" i="1"/>
  <c r="D23" i="5"/>
  <c r="D16" i="6" s="1"/>
  <c r="B16" i="6"/>
  <c r="H15" i="9"/>
  <c r="K31" i="9"/>
  <c r="E5" i="10" s="1"/>
  <c r="B24" i="5"/>
  <c r="E21" i="1"/>
  <c r="E22" i="1" s="1"/>
  <c r="E19" i="1"/>
  <c r="H14" i="1"/>
  <c r="D16" i="8"/>
  <c r="H14" i="3"/>
  <c r="E19" i="3"/>
  <c r="E21" i="3" s="1"/>
  <c r="E22" i="3" s="1"/>
  <c r="E23" i="3" s="1"/>
  <c r="E24" i="3" s="1"/>
  <c r="B16" i="7"/>
  <c r="D23" i="1"/>
  <c r="D16" i="7" s="1"/>
  <c r="E19" i="5"/>
  <c r="H14" i="5"/>
  <c r="E21" i="5"/>
  <c r="E22" i="5" s="1"/>
  <c r="F29" i="3" l="1"/>
  <c r="E21" i="8"/>
  <c r="E23" i="5"/>
  <c r="D26" i="9"/>
  <c r="B19" i="10"/>
  <c r="D19" i="10" s="1"/>
  <c r="E25" i="9"/>
  <c r="H15" i="5"/>
  <c r="K31" i="5"/>
  <c r="K30" i="1"/>
  <c r="E5" i="7" s="1"/>
  <c r="H15" i="1"/>
  <c r="B17" i="7"/>
  <c r="D24" i="1"/>
  <c r="D17" i="7" s="1"/>
  <c r="K30" i="3"/>
  <c r="E5" i="8" s="1"/>
  <c r="H15" i="3"/>
  <c r="B25" i="1"/>
  <c r="E23" i="1"/>
  <c r="D25" i="3"/>
  <c r="D18" i="8" s="1"/>
  <c r="B18" i="8"/>
  <c r="B26" i="3"/>
  <c r="B17" i="6"/>
  <c r="D24" i="5"/>
  <c r="D17" i="6" s="1"/>
  <c r="B25" i="5"/>
  <c r="E25" i="3" l="1"/>
  <c r="E26" i="9"/>
  <c r="E27" i="9" s="1"/>
  <c r="E28" i="9" s="1"/>
  <c r="E29" i="9" s="1"/>
  <c r="E30" i="9" s="1"/>
  <c r="C31" i="9" s="1"/>
  <c r="F31" i="9" s="1"/>
  <c r="I31" i="9" s="1"/>
  <c r="K30" i="9" s="1"/>
  <c r="E9" i="10" s="1"/>
  <c r="E22" i="8"/>
  <c r="I29" i="3"/>
  <c r="E24" i="1"/>
  <c r="D31" i="9"/>
  <c r="E31" i="9" s="1"/>
  <c r="F32" i="9"/>
  <c r="G32" i="9" s="1"/>
  <c r="D25" i="5"/>
  <c r="B18" i="6"/>
  <c r="B26" i="5"/>
  <c r="E24" i="5"/>
  <c r="B19" i="8"/>
  <c r="D26" i="3"/>
  <c r="D19" i="8" s="1"/>
  <c r="E26" i="3"/>
  <c r="E27" i="3" s="1"/>
  <c r="E28" i="3" s="1"/>
  <c r="E29" i="3" s="1"/>
  <c r="B18" i="7"/>
  <c r="D25" i="1"/>
  <c r="B26" i="1"/>
  <c r="D32" i="9" l="1"/>
  <c r="C24" i="10"/>
  <c r="E24" i="10" s="1"/>
  <c r="D36" i="9"/>
  <c r="C28" i="10" s="1"/>
  <c r="A32" i="9"/>
  <c r="G33" i="9" s="1"/>
  <c r="E25" i="1"/>
  <c r="D24" i="10"/>
  <c r="D26" i="10" s="1"/>
  <c r="D18" i="7"/>
  <c r="C30" i="3"/>
  <c r="D26" i="5"/>
  <c r="D19" i="6" s="1"/>
  <c r="B19" i="6"/>
  <c r="D26" i="1"/>
  <c r="D19" i="7" s="1"/>
  <c r="B19" i="7"/>
  <c r="D18" i="6"/>
  <c r="E25" i="5"/>
  <c r="E26" i="5" l="1"/>
  <c r="E27" i="5" s="1"/>
  <c r="E28" i="5" s="1"/>
  <c r="E29" i="5" s="1"/>
  <c r="E30" i="5" s="1"/>
  <c r="C23" i="8"/>
  <c r="A31" i="3"/>
  <c r="G32" i="3" s="1"/>
  <c r="D30" i="3"/>
  <c r="F30" i="3"/>
  <c r="E26" i="1"/>
  <c r="E27" i="1" s="1"/>
  <c r="E28" i="1" s="1"/>
  <c r="E29" i="1" s="1"/>
  <c r="I33" i="5" l="1"/>
  <c r="J34" i="5" s="1"/>
  <c r="C31" i="5"/>
  <c r="D34" i="3"/>
  <c r="C26" i="8" s="1"/>
  <c r="D23" i="8"/>
  <c r="D31" i="3"/>
  <c r="E30" i="3"/>
  <c r="C30" i="1"/>
  <c r="E23" i="8"/>
  <c r="I30" i="3"/>
  <c r="K29" i="3" s="1"/>
  <c r="E9" i="8" l="1"/>
  <c r="F31" i="3"/>
  <c r="G31" i="3" s="1"/>
  <c r="A32" i="5"/>
  <c r="C24" i="6"/>
  <c r="D31" i="5"/>
  <c r="F31" i="5"/>
  <c r="A31" i="1"/>
  <c r="C23" i="7"/>
  <c r="F30" i="1"/>
  <c r="D30" i="1"/>
  <c r="E9" i="6" l="1"/>
  <c r="E10" i="6"/>
  <c r="D23" i="7"/>
  <c r="D34" i="1"/>
  <c r="C26" i="7" s="1"/>
  <c r="D31" i="1"/>
  <c r="E30" i="1"/>
  <c r="E24" i="6"/>
  <c r="I31" i="5"/>
  <c r="K30" i="5" s="1"/>
  <c r="E23" i="7"/>
  <c r="I30" i="1"/>
  <c r="D36" i="5"/>
  <c r="C28" i="6" s="1"/>
  <c r="D24" i="6"/>
  <c r="D32" i="5"/>
  <c r="J33" i="5" s="1"/>
  <c r="E31" i="5"/>
  <c r="K29" i="1" l="1"/>
  <c r="F31" i="1" s="1"/>
  <c r="G31" i="1" s="1"/>
  <c r="I32" i="1"/>
  <c r="J33" i="1" s="1"/>
  <c r="F32" i="5"/>
  <c r="G32" i="5" s="1"/>
  <c r="J32" i="1" l="1"/>
  <c r="E9" i="7"/>
</calcChain>
</file>

<file path=xl/sharedStrings.xml><?xml version="1.0" encoding="utf-8"?>
<sst xmlns="http://schemas.openxmlformats.org/spreadsheetml/2006/main" count="310" uniqueCount="107">
  <si>
    <t>DELEGUE</t>
  </si>
  <si>
    <t>Dotation de l'organisateurs :</t>
  </si>
  <si>
    <t xml:space="preserve">Indemnités </t>
  </si>
  <si>
    <t>Total</t>
  </si>
  <si>
    <t xml:space="preserve"> I  Calcul du maximum au vainqueurs et du mininum 1/2 finale (Exemple) </t>
  </si>
  <si>
    <t>Doub. Trip.</t>
  </si>
  <si>
    <t>Part/joueur</t>
  </si>
  <si>
    <t>Participation</t>
  </si>
  <si>
    <t xml:space="preserve">Dotation </t>
  </si>
  <si>
    <t>Total indemnités</t>
  </si>
  <si>
    <t>Montant des indem. des 1/2 doit être = ou supèrieur 60 % de indemnité percue par le vainqueur</t>
  </si>
  <si>
    <t xml:space="preserve">II On informe uniquement les cellules grisées  </t>
  </si>
  <si>
    <t>Equipes indemnisés</t>
  </si>
  <si>
    <t>Indemnités par équipe</t>
  </si>
  <si>
    <t>Cumul par partie</t>
  </si>
  <si>
    <t>Reste indemnités à répartir</t>
  </si>
  <si>
    <t>Cumulé</t>
  </si>
  <si>
    <t xml:space="preserve">cadrage </t>
  </si>
  <si>
    <t>64ème</t>
  </si>
  <si>
    <t>32ème</t>
  </si>
  <si>
    <t>16ème</t>
  </si>
  <si>
    <t xml:space="preserve">8ème </t>
  </si>
  <si>
    <t xml:space="preserve">1/4 </t>
  </si>
  <si>
    <t>1/2</t>
  </si>
  <si>
    <t>Les indem. Cumulé des 1/2</t>
  </si>
  <si>
    <t>Supérieure à :</t>
  </si>
  <si>
    <t>Finale</t>
  </si>
  <si>
    <t>L'indem. du vainqueur cumulé</t>
  </si>
  <si>
    <t>Inférieure à :</t>
  </si>
  <si>
    <t>1ère partie</t>
  </si>
  <si>
    <t>Montant des indem. maxi du vainqueur 25 % du total des indemnités</t>
  </si>
  <si>
    <t>N° INTERNATIONAL</t>
  </si>
  <si>
    <t>LIEU</t>
  </si>
  <si>
    <t>RESPONSABLE</t>
  </si>
  <si>
    <t>2ème partie</t>
  </si>
  <si>
    <t>1ére partie après poule</t>
  </si>
  <si>
    <t>DELEGUE :</t>
  </si>
  <si>
    <t>N° INTERNATIONAL :</t>
  </si>
  <si>
    <t>LIEU :</t>
  </si>
  <si>
    <t>RESPONSABLE :</t>
  </si>
  <si>
    <t>II On informe uniquement les cellules bleutées</t>
  </si>
  <si>
    <t>1/2 finale</t>
  </si>
  <si>
    <t xml:space="preserve">Chéque </t>
  </si>
  <si>
    <t>Nombre</t>
  </si>
  <si>
    <t>Finaliste</t>
  </si>
  <si>
    <t>N° NATIONAL :</t>
  </si>
  <si>
    <t>Inscription</t>
  </si>
  <si>
    <t xml:space="preserve">DOTATION </t>
  </si>
  <si>
    <t xml:space="preserve">TOTAL INDEMNITES </t>
  </si>
  <si>
    <t xml:space="preserve">REPARTITION DES INDEMNITES </t>
  </si>
  <si>
    <t xml:space="preserve">PARTIES </t>
  </si>
  <si>
    <t xml:space="preserve">Total </t>
  </si>
  <si>
    <t>Equipes indemnisées</t>
  </si>
  <si>
    <t xml:space="preserve">6 CHEQUES </t>
  </si>
  <si>
    <t xml:space="preserve">1/2 FINALE </t>
  </si>
  <si>
    <t xml:space="preserve">3 CHEQUES </t>
  </si>
  <si>
    <t xml:space="preserve">Le montant de l'indemnité globale percue par le finaliste devra être supérieure ou égale à 60% de celui du gagnant  </t>
  </si>
  <si>
    <t>INSCRITS</t>
  </si>
  <si>
    <t>INDEMNITES AUX JOUEURS JEU PROVENCAL EN POULE CUMUL</t>
  </si>
  <si>
    <t>Sortie de poule</t>
  </si>
  <si>
    <t>FINALISTE</t>
  </si>
  <si>
    <t>N° NATIONAL</t>
  </si>
  <si>
    <t>Montant</t>
  </si>
  <si>
    <t>GAGNANT</t>
  </si>
  <si>
    <t>INDEMNITES DES JOUEURS AU  JEU PROVENCAL EN E. D. CUMUL</t>
  </si>
  <si>
    <t xml:space="preserve">INDEMNITES AUX JOUEURS JEU PROVENCAL EN ELIMINATION DIRECTE PART. PERD. </t>
  </si>
  <si>
    <t>Indemnité par partie</t>
  </si>
  <si>
    <t xml:space="preserve">Le montant de l'indemnité globale perçue par le finaliste devra être supérieure ou égale à 60% de celui du gagnant  </t>
  </si>
  <si>
    <t>&gt; ou =</t>
  </si>
  <si>
    <t xml:space="preserve">L'indem. du vainqueur </t>
  </si>
  <si>
    <t xml:space="preserve">Chèque </t>
  </si>
  <si>
    <t>Les indem. cumulés des 1/2</t>
  </si>
  <si>
    <t xml:space="preserve">Le montant de l'indemnité globale percue par le vainqueur ne devra pas dépasser 25% du total des indemnités distribuées.                                                                       </t>
  </si>
  <si>
    <t xml:space="preserve">Le montant de l'indemnité globale perçue par le vainqueur ne devra pas dépasser 25% du total des indemnités distribuées.                                                                       </t>
  </si>
  <si>
    <t xml:space="preserve">Le montant de l'indemnité globale percue par le vainqueur ne drevra pas dépasser 25% du total des indemnités distribuées.                                                                       </t>
  </si>
  <si>
    <t xml:space="preserve">Indemnités cumulées </t>
  </si>
  <si>
    <t>Indemnités cumulées</t>
  </si>
  <si>
    <t>Nombre d'équipes engagées :</t>
  </si>
  <si>
    <t>Nombre équipes en sortie de poule</t>
  </si>
  <si>
    <t>Nombre équipes après la 1ère partie :</t>
  </si>
  <si>
    <t>Parties gagnées  d'offices non payées</t>
  </si>
  <si>
    <t xml:space="preserve"> I  Calcul du maximum au vainqueurs et du minium 1/2 finale (Exemple) </t>
  </si>
  <si>
    <t>Montant des indem. des 1/2 doit être = ou supérieur 60 % de indemnité perçue par le vainqueur</t>
  </si>
  <si>
    <t>l'indemnité du finaliste</t>
  </si>
  <si>
    <t>EXEMPLE AVEC 128 EQUIPES 5000 € ELIMINATION DIRECTE A LA PARTIE PERDUE</t>
  </si>
  <si>
    <t>1ère Partie</t>
  </si>
  <si>
    <t>CALCUL AUTOMATIQUE DES INDEMNITES AUX JOUEURS JEU PROVENCAL EN POULE PARTIE PERDUE</t>
  </si>
  <si>
    <t>&lt; ou =</t>
  </si>
  <si>
    <t>ATTENTION ! Faire une correction : si message</t>
  </si>
  <si>
    <t xml:space="preserve">Indemnités de la Finale doit être &gt; indemnités du Finaliste </t>
  </si>
  <si>
    <t>ç+</t>
  </si>
  <si>
    <t>Mis  à jour 30/12/2015</t>
  </si>
  <si>
    <t>CALCUL AUTOMATIQUE DES INDEMNITES AUX JOUEURS JEU PROVENCAL EN POULE CUMUL   V30122015</t>
  </si>
  <si>
    <t>CALCUL AUTOMATIQUE DES INDEMNITES AUX JOUEURS JEU PROVENCAL EN POULE PARTIE PERDUE  V30122015</t>
  </si>
  <si>
    <t>Prix du vainqueur</t>
  </si>
  <si>
    <t>Prix du finaliste</t>
  </si>
  <si>
    <t xml:space="preserve">REGLEMENT : Vainqueur &lt; ou = 25% de la dotation globale </t>
  </si>
  <si>
    <t>REGLEMENT  : Finaliste &gt; ou = 60% de l'indemnité du vainqueur</t>
  </si>
  <si>
    <t>Vainqueur</t>
  </si>
  <si>
    <t xml:space="preserve">Finaliste </t>
  </si>
  <si>
    <t>Prix des 1/2 finale</t>
  </si>
  <si>
    <t>EXEMPLE AVEC 128 EQUIPES 5000 € ELIMINATION DIRECTE AU CUMUL</t>
  </si>
  <si>
    <t xml:space="preserve">          Le plus utilisé</t>
  </si>
  <si>
    <t xml:space="preserve">       Peu utilisé</t>
  </si>
  <si>
    <t>CALCUL AUTOMATIQUE DES INDEMNITES AUX JOUEURS JEU PROVENCAL EN E. D. PARTIE PERDUE  V24012018</t>
  </si>
  <si>
    <t>CALCUL AUTOMATIQUE DES INDEMNITES AUX JOUEURS JEU PROVENCAL EN E. D. CUMUL  V24012018</t>
  </si>
  <si>
    <t>Mis  à jour 22/02/2018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</si>
</sst>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_ ;\-#,##0\ "/>
    <numFmt numFmtId="166" formatCode="#,##0.00\ _€"/>
  </numFmts>
  <fonts count="39" x14ac:knownFonts="1">
    <font>
      <sz val="11"/>
      <color theme="1"/>
      <name val="Calibri"/>
      <family val="2"/>
      <scheme val="minor"/>
    </font>
    <font>
      <b/>
      <sz val="18"/>
      <color indexed="9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5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7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5">
    <xf numFmtId="0" fontId="0" fillId="0" borderId="0" xfId="0"/>
    <xf numFmtId="165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vertical="center"/>
    </xf>
    <xf numFmtId="164" fontId="4" fillId="0" borderId="1" xfId="0" applyNumberFormat="1" applyFont="1" applyBorder="1" applyAlignment="1" applyProtection="1">
      <alignment vertical="center"/>
    </xf>
    <xf numFmtId="44" fontId="4" fillId="2" borderId="1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vertical="center"/>
    </xf>
    <xf numFmtId="165" fontId="4" fillId="2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2" fontId="0" fillId="0" borderId="0" xfId="0" applyNumberFormat="1" applyFont="1" applyBorder="1" applyAlignment="1" applyProtection="1">
      <alignment vertical="center"/>
    </xf>
    <xf numFmtId="44" fontId="0" fillId="0" borderId="0" xfId="0" applyNumberFormat="1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165" fontId="0" fillId="2" borderId="1" xfId="0" applyNumberFormat="1" applyFont="1" applyFill="1" applyBorder="1" applyAlignment="1" applyProtection="1">
      <alignment horizontal="center" vertical="center"/>
    </xf>
    <xf numFmtId="44" fontId="0" fillId="0" borderId="1" xfId="0" applyNumberFormat="1" applyFont="1" applyBorder="1" applyAlignment="1" applyProtection="1">
      <alignment horizontal="right" vertical="center"/>
    </xf>
    <xf numFmtId="164" fontId="0" fillId="0" borderId="1" xfId="0" applyNumberFormat="1" applyFont="1" applyFill="1" applyBorder="1" applyAlignment="1" applyProtection="1">
      <alignment horizontal="center" vertical="center"/>
    </xf>
    <xf numFmtId="2" fontId="0" fillId="0" borderId="0" xfId="0" applyNumberFormat="1" applyFont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right" vertical="center"/>
    </xf>
    <xf numFmtId="9" fontId="8" fillId="0" borderId="0" xfId="0" applyNumberFormat="1" applyFont="1" applyBorder="1" applyAlignment="1" applyProtection="1">
      <alignment vertical="center"/>
    </xf>
    <xf numFmtId="164" fontId="8" fillId="0" borderId="0" xfId="0" applyNumberFormat="1" applyFont="1" applyBorder="1" applyAlignment="1" applyProtection="1">
      <alignment vertical="center"/>
    </xf>
    <xf numFmtId="9" fontId="9" fillId="0" borderId="5" xfId="0" applyNumberFormat="1" applyFont="1" applyFill="1" applyBorder="1" applyAlignment="1" applyProtection="1">
      <alignment horizontal="center" vertical="center"/>
    </xf>
    <xf numFmtId="2" fontId="0" fillId="0" borderId="5" xfId="0" applyNumberFormat="1" applyFont="1" applyFill="1" applyBorder="1" applyAlignment="1" applyProtection="1">
      <alignment horizontal="center" vertical="center"/>
    </xf>
    <xf numFmtId="9" fontId="9" fillId="0" borderId="1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164" fontId="1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2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4" fontId="0" fillId="0" borderId="1" xfId="0" applyNumberFormat="1" applyFont="1" applyBorder="1" applyAlignment="1" applyProtection="1">
      <alignment horizontal="center" vertical="center" wrapText="1"/>
    </xf>
    <xf numFmtId="44" fontId="0" fillId="0" borderId="6" xfId="0" applyNumberFormat="1" applyFont="1" applyBorder="1" applyAlignment="1" applyProtection="1">
      <alignment horizontal="center" vertical="center" wrapText="1"/>
    </xf>
    <xf numFmtId="7" fontId="0" fillId="0" borderId="1" xfId="0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164" fontId="0" fillId="0" borderId="6" xfId="0" applyNumberFormat="1" applyFont="1" applyBorder="1" applyAlignment="1" applyProtection="1">
      <alignment horizontal="right" vertical="center"/>
    </xf>
    <xf numFmtId="164" fontId="0" fillId="0" borderId="1" xfId="0" applyNumberFormat="1" applyFont="1" applyBorder="1" applyAlignment="1" applyProtection="1">
      <alignment horizontal="right" vertical="center"/>
    </xf>
    <xf numFmtId="164" fontId="11" fillId="0" borderId="1" xfId="0" applyNumberFormat="1" applyFont="1" applyBorder="1" applyAlignment="1" applyProtection="1">
      <alignment horizontal="right" vertical="center"/>
    </xf>
    <xf numFmtId="165" fontId="0" fillId="2" borderId="2" xfId="0" applyNumberFormat="1" applyFont="1" applyFill="1" applyBorder="1" applyAlignment="1" applyProtection="1">
      <alignment horizontal="center" vertical="center"/>
    </xf>
    <xf numFmtId="7" fontId="0" fillId="0" borderId="1" xfId="0" applyNumberFormat="1" applyFont="1" applyBorder="1" applyAlignment="1" applyProtection="1">
      <alignment horizontal="right" vertical="center"/>
    </xf>
    <xf numFmtId="2" fontId="12" fillId="0" borderId="3" xfId="0" applyNumberFormat="1" applyFont="1" applyFill="1" applyBorder="1" applyAlignment="1" applyProtection="1">
      <alignment vertical="center"/>
    </xf>
    <xf numFmtId="2" fontId="12" fillId="0" borderId="0" xfId="0" applyNumberFormat="1" applyFont="1" applyFill="1" applyBorder="1" applyAlignment="1" applyProtection="1">
      <alignment vertical="center"/>
    </xf>
    <xf numFmtId="0" fontId="0" fillId="0" borderId="0" xfId="0" applyFont="1" applyProtection="1"/>
    <xf numFmtId="2" fontId="0" fillId="0" borderId="0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2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44" fontId="0" fillId="0" borderId="0" xfId="0" applyNumberFormat="1" applyFont="1" applyBorder="1" applyAlignment="1" applyProtection="1">
      <alignment horizontal="center" vertical="center" wrapText="1"/>
    </xf>
    <xf numFmtId="164" fontId="0" fillId="0" borderId="0" xfId="0" applyNumberFormat="1" applyFont="1" applyBorder="1" applyAlignment="1" applyProtection="1">
      <alignment horizontal="center" vertical="center"/>
    </xf>
    <xf numFmtId="7" fontId="0" fillId="0" borderId="0" xfId="0" applyNumberFormat="1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2" fontId="13" fillId="0" borderId="3" xfId="0" applyNumberFormat="1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8" fontId="0" fillId="0" borderId="1" xfId="0" applyNumberFormat="1" applyFont="1" applyFill="1" applyBorder="1" applyAlignment="1" applyProtection="1">
      <alignment horizontal="right" vertical="center"/>
    </xf>
    <xf numFmtId="165" fontId="0" fillId="0" borderId="1" xfId="0" applyNumberFormat="1" applyFont="1" applyFill="1" applyBorder="1" applyAlignment="1" applyProtection="1">
      <alignment horizontal="center" vertical="center"/>
    </xf>
    <xf numFmtId="165" fontId="0" fillId="0" borderId="2" xfId="0" applyNumberFormat="1" applyFont="1" applyFill="1" applyBorder="1" applyAlignment="1" applyProtection="1">
      <alignment horizontal="center" vertical="center"/>
    </xf>
    <xf numFmtId="164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165" fontId="4" fillId="3" borderId="1" xfId="0" applyNumberFormat="1" applyFont="1" applyFill="1" applyBorder="1" applyAlignment="1" applyProtection="1">
      <alignment horizontal="center" vertical="center"/>
      <protection locked="0"/>
    </xf>
    <xf numFmtId="8" fontId="0" fillId="3" borderId="1" xfId="0" applyNumberFormat="1" applyFont="1" applyFill="1" applyBorder="1" applyAlignment="1" applyProtection="1">
      <alignment horizontal="right" vertical="center"/>
      <protection locked="0"/>
    </xf>
    <xf numFmtId="44" fontId="0" fillId="3" borderId="1" xfId="0" applyNumberFormat="1" applyFont="1" applyFill="1" applyBorder="1" applyAlignment="1" applyProtection="1">
      <alignment horizontal="right" vertical="center"/>
      <protection locked="0"/>
    </xf>
    <xf numFmtId="44" fontId="0" fillId="3" borderId="1" xfId="0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Alignment="1">
      <alignment horizontal="center"/>
    </xf>
    <xf numFmtId="2" fontId="0" fillId="0" borderId="0" xfId="0" applyNumberFormat="1"/>
    <xf numFmtId="1" fontId="0" fillId="0" borderId="0" xfId="0" applyNumberFormat="1"/>
    <xf numFmtId="164" fontId="14" fillId="0" borderId="0" xfId="0" applyNumberFormat="1" applyFont="1" applyBorder="1" applyAlignment="1" applyProtection="1">
      <alignment horizontal="center" vertical="center"/>
    </xf>
    <xf numFmtId="0" fontId="15" fillId="0" borderId="0" xfId="0" applyFont="1"/>
    <xf numFmtId="1" fontId="0" fillId="0" borderId="0" xfId="0" applyNumberFormat="1" applyFont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/>
    </xf>
    <xf numFmtId="2" fontId="16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/>
    </xf>
    <xf numFmtId="0" fontId="17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8" fillId="0" borderId="1" xfId="0" applyNumberFormat="1" applyFont="1" applyBorder="1" applyAlignment="1" applyProtection="1">
      <alignment horizontal="center" vertical="center" wrapText="1"/>
    </xf>
    <xf numFmtId="49" fontId="18" fillId="0" borderId="1" xfId="0" applyNumberFormat="1" applyFont="1" applyBorder="1" applyAlignment="1" applyProtection="1">
      <alignment horizontal="center" vertical="center" wrapText="1"/>
    </xf>
    <xf numFmtId="49" fontId="18" fillId="4" borderId="1" xfId="0" applyNumberFormat="1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44" fontId="18" fillId="0" borderId="1" xfId="0" applyNumberFormat="1" applyFont="1" applyBorder="1" applyAlignment="1" applyProtection="1">
      <alignment horizontal="center" vertical="center" wrapText="1"/>
    </xf>
    <xf numFmtId="44" fontId="18" fillId="0" borderId="1" xfId="0" applyNumberFormat="1" applyFont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44" fontId="19" fillId="0" borderId="1" xfId="0" applyNumberFormat="1" applyFont="1" applyBorder="1" applyAlignment="1" applyProtection="1">
      <alignment horizontal="center" vertical="center" wrapText="1"/>
    </xf>
    <xf numFmtId="166" fontId="19" fillId="0" borderId="6" xfId="0" applyNumberFormat="1" applyFont="1" applyBorder="1" applyAlignment="1" applyProtection="1">
      <alignment horizontal="center" vertical="center" wrapText="1"/>
    </xf>
    <xf numFmtId="44" fontId="19" fillId="0" borderId="1" xfId="0" applyNumberFormat="1" applyFont="1" applyFill="1" applyBorder="1" applyAlignment="1" applyProtection="1">
      <alignment horizontal="center" vertical="center" wrapText="1"/>
    </xf>
    <xf numFmtId="165" fontId="17" fillId="0" borderId="1" xfId="0" applyNumberFormat="1" applyFont="1" applyBorder="1" applyAlignment="1" applyProtection="1">
      <alignment horizontal="center" vertical="center"/>
    </xf>
    <xf numFmtId="7" fontId="20" fillId="0" borderId="1" xfId="0" applyNumberFormat="1" applyFont="1" applyBorder="1" applyAlignment="1" applyProtection="1">
      <alignment horizontal="right" vertical="center"/>
    </xf>
    <xf numFmtId="7" fontId="17" fillId="0" borderId="1" xfId="0" applyNumberFormat="1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1" fontId="21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166" fontId="0" fillId="0" borderId="0" xfId="0" applyNumberFormat="1" applyAlignment="1" applyProtection="1">
      <alignment vertical="center"/>
    </xf>
    <xf numFmtId="0" fontId="17" fillId="0" borderId="1" xfId="0" applyNumberFormat="1" applyFont="1" applyBorder="1" applyAlignment="1" applyProtection="1">
      <alignment horizontal="center" vertical="center"/>
    </xf>
    <xf numFmtId="165" fontId="17" fillId="5" borderId="1" xfId="0" applyNumberFormat="1" applyFont="1" applyFill="1" applyBorder="1" applyAlignment="1" applyProtection="1">
      <alignment horizontal="center" vertical="center"/>
    </xf>
    <xf numFmtId="0" fontId="22" fillId="5" borderId="8" xfId="0" applyFont="1" applyFill="1" applyBorder="1" applyAlignment="1" applyProtection="1">
      <alignment vertical="center" wrapText="1"/>
    </xf>
    <xf numFmtId="0" fontId="22" fillId="5" borderId="6" xfId="0" applyFont="1" applyFill="1" applyBorder="1" applyAlignment="1" applyProtection="1">
      <alignment vertical="center" wrapText="1"/>
    </xf>
    <xf numFmtId="7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</xf>
    <xf numFmtId="165" fontId="17" fillId="0" borderId="1" xfId="0" applyNumberFormat="1" applyFont="1" applyFill="1" applyBorder="1" applyAlignment="1" applyProtection="1">
      <alignment horizontal="center" vertical="center"/>
    </xf>
    <xf numFmtId="7" fontId="20" fillId="0" borderId="1" xfId="0" applyNumberFormat="1" applyFont="1" applyFill="1" applyBorder="1" applyAlignment="1" applyProtection="1">
      <alignment horizontal="right" vertical="center"/>
    </xf>
    <xf numFmtId="7" fontId="17" fillId="0" borderId="1" xfId="0" applyNumberFormat="1" applyFont="1" applyFill="1" applyBorder="1" applyAlignment="1" applyProtection="1">
      <alignment horizontal="right" vertical="center"/>
    </xf>
    <xf numFmtId="0" fontId="22" fillId="5" borderId="2" xfId="0" applyFont="1" applyFill="1" applyBorder="1" applyAlignment="1" applyProtection="1">
      <alignment horizontal="center" vertical="center" wrapText="1"/>
    </xf>
    <xf numFmtId="164" fontId="15" fillId="0" borderId="0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</xf>
    <xf numFmtId="7" fontId="15" fillId="0" borderId="1" xfId="0" applyNumberFormat="1" applyFont="1" applyBorder="1" applyAlignment="1" applyProtection="1">
      <alignment vertical="center" wrapText="1"/>
    </xf>
    <xf numFmtId="0" fontId="15" fillId="0" borderId="4" xfId="0" applyFont="1" applyBorder="1" applyAlignment="1" applyProtection="1">
      <alignment horizontal="center" vertical="center"/>
    </xf>
    <xf numFmtId="164" fontId="15" fillId="0" borderId="1" xfId="0" applyNumberFormat="1" applyFont="1" applyBorder="1" applyAlignment="1" applyProtection="1">
      <alignment vertical="center"/>
    </xf>
    <xf numFmtId="164" fontId="17" fillId="0" borderId="1" xfId="0" applyNumberFormat="1" applyFont="1" applyBorder="1" applyAlignment="1" applyProtection="1">
      <alignment horizontal="center" vertical="center" wrapText="1"/>
    </xf>
    <xf numFmtId="164" fontId="17" fillId="0" borderId="1" xfId="0" applyNumberFormat="1" applyFont="1" applyBorder="1" applyAlignment="1" applyProtection="1">
      <alignment vertical="center" wrapText="1"/>
    </xf>
    <xf numFmtId="0" fontId="18" fillId="5" borderId="9" xfId="0" applyFont="1" applyFill="1" applyBorder="1" applyAlignment="1" applyProtection="1">
      <alignment horizontal="center" vertical="center" wrapText="1"/>
    </xf>
    <xf numFmtId="164" fontId="18" fillId="5" borderId="8" xfId="0" applyNumberFormat="1" applyFont="1" applyFill="1" applyBorder="1" applyAlignment="1" applyProtection="1">
      <alignment horizontal="center" vertical="center" wrapText="1"/>
    </xf>
    <xf numFmtId="10" fontId="23" fillId="5" borderId="8" xfId="0" applyNumberFormat="1" applyFont="1" applyFill="1" applyBorder="1" applyAlignment="1" applyProtection="1">
      <alignment horizontal="center" vertical="center"/>
    </xf>
    <xf numFmtId="10" fontId="23" fillId="5" borderId="6" xfId="0" applyNumberFormat="1" applyFont="1" applyFill="1" applyBorder="1" applyAlignment="1" applyProtection="1">
      <alignment horizontal="center" vertical="center"/>
    </xf>
    <xf numFmtId="1" fontId="21" fillId="5" borderId="1" xfId="0" applyNumberFormat="1" applyFont="1" applyFill="1" applyBorder="1" applyAlignment="1" applyProtection="1">
      <alignment horizontal="left" vertical="center"/>
    </xf>
    <xf numFmtId="0" fontId="15" fillId="0" borderId="4" xfId="0" applyFont="1" applyBorder="1" applyAlignment="1" applyProtection="1">
      <alignment horizontal="center" vertical="center" wrapText="1"/>
    </xf>
    <xf numFmtId="7" fontId="3" fillId="0" borderId="1" xfId="0" applyNumberFormat="1" applyFont="1" applyBorder="1" applyAlignment="1" applyProtection="1">
      <alignment horizontal="center" vertical="center"/>
    </xf>
    <xf numFmtId="164" fontId="3" fillId="0" borderId="5" xfId="0" applyNumberFormat="1" applyFont="1" applyBorder="1" applyAlignment="1" applyProtection="1">
      <alignment horizontal="center" vertical="center"/>
    </xf>
    <xf numFmtId="44" fontId="22" fillId="0" borderId="1" xfId="0" applyNumberFormat="1" applyFont="1" applyBorder="1" applyAlignment="1" applyProtection="1">
      <alignment horizontal="center" vertical="center" wrapText="1"/>
    </xf>
    <xf numFmtId="164" fontId="22" fillId="0" borderId="1" xfId="0" applyNumberFormat="1" applyFont="1" applyBorder="1" applyAlignment="1" applyProtection="1">
      <alignment horizontal="center" vertical="center"/>
    </xf>
    <xf numFmtId="1" fontId="22" fillId="0" borderId="1" xfId="0" applyNumberFormat="1" applyFont="1" applyBorder="1" applyAlignment="1" applyProtection="1">
      <alignment horizontal="center" vertical="center"/>
    </xf>
    <xf numFmtId="7" fontId="22" fillId="0" borderId="1" xfId="0" applyNumberFormat="1" applyFont="1" applyBorder="1" applyAlignment="1" applyProtection="1">
      <alignment vertical="center"/>
    </xf>
    <xf numFmtId="0" fontId="22" fillId="0" borderId="1" xfId="0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64" fontId="22" fillId="0" borderId="1" xfId="0" applyNumberFormat="1" applyFont="1" applyBorder="1" applyAlignment="1"/>
    <xf numFmtId="44" fontId="7" fillId="0" borderId="5" xfId="0" applyNumberFormat="1" applyFont="1" applyFill="1" applyBorder="1" applyAlignment="1" applyProtection="1">
      <alignment horizontal="right" vertical="center"/>
    </xf>
    <xf numFmtId="44" fontId="7" fillId="0" borderId="1" xfId="0" applyNumberFormat="1" applyFont="1" applyFill="1" applyBorder="1" applyAlignment="1" applyProtection="1">
      <alignment horizontal="right" vertical="center"/>
    </xf>
    <xf numFmtId="164" fontId="5" fillId="6" borderId="1" xfId="0" applyNumberFormat="1" applyFont="1" applyFill="1" applyBorder="1" applyAlignment="1" applyProtection="1">
      <alignment vertical="center"/>
      <protection locked="0"/>
    </xf>
    <xf numFmtId="165" fontId="4" fillId="0" borderId="1" xfId="0" applyNumberFormat="1" applyFont="1" applyFill="1" applyBorder="1" applyAlignment="1" applyProtection="1">
      <alignment horizontal="center" vertical="center"/>
    </xf>
    <xf numFmtId="8" fontId="0" fillId="0" borderId="0" xfId="0" applyNumberFormat="1"/>
    <xf numFmtId="2" fontId="4" fillId="0" borderId="6" xfId="0" applyNumberFormat="1" applyFont="1" applyFill="1" applyBorder="1" applyAlignment="1" applyProtection="1">
      <alignment horizontal="center" vertical="center"/>
    </xf>
    <xf numFmtId="164" fontId="11" fillId="5" borderId="1" xfId="0" applyNumberFormat="1" applyFont="1" applyFill="1" applyBorder="1" applyAlignment="1" applyProtection="1">
      <alignment horizontal="right" vertical="center"/>
    </xf>
    <xf numFmtId="2" fontId="0" fillId="0" borderId="1" xfId="0" applyNumberFormat="1" applyFill="1" applyBorder="1" applyAlignment="1" applyProtection="1">
      <alignment horizontal="center" vertical="center"/>
    </xf>
    <xf numFmtId="164" fontId="24" fillId="0" borderId="1" xfId="0" applyNumberFormat="1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horizontal="right"/>
    </xf>
    <xf numFmtId="164" fontId="2" fillId="0" borderId="1" xfId="0" applyNumberFormat="1" applyFont="1" applyFill="1" applyBorder="1" applyAlignment="1" applyProtection="1">
      <alignment horizontal="right" vertical="center"/>
    </xf>
    <xf numFmtId="164" fontId="17" fillId="0" borderId="0" xfId="0" applyNumberFormat="1" applyFont="1" applyBorder="1" applyAlignment="1" applyProtection="1">
      <alignment horizontal="center" vertical="center" wrapText="1"/>
      <protection locked="0"/>
    </xf>
    <xf numFmtId="165" fontId="25" fillId="0" borderId="1" xfId="0" applyNumberFormat="1" applyFont="1" applyBorder="1" applyAlignment="1" applyProtection="1">
      <alignment horizontal="center" vertical="center"/>
    </xf>
    <xf numFmtId="7" fontId="25" fillId="0" borderId="1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8" borderId="0" xfId="0" applyFill="1"/>
    <xf numFmtId="0" fontId="0" fillId="9" borderId="0" xfId="0" applyFill="1"/>
    <xf numFmtId="0" fontId="0" fillId="2" borderId="0" xfId="0" applyFill="1"/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2" xfId="0" applyNumberFormat="1" applyFont="1" applyFill="1" applyBorder="1" applyAlignment="1" applyProtection="1">
      <alignment vertical="center"/>
    </xf>
    <xf numFmtId="164" fontId="4" fillId="2" borderId="1" xfId="0" applyNumberFormat="1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0" fillId="2" borderId="3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2" fontId="0" fillId="2" borderId="0" xfId="0" applyNumberFormat="1" applyFont="1" applyFill="1" applyBorder="1" applyAlignment="1" applyProtection="1">
      <alignment vertical="center"/>
    </xf>
    <xf numFmtId="44" fontId="0" fillId="2" borderId="0" xfId="0" applyNumberFormat="1" applyFont="1" applyFill="1" applyBorder="1" applyAlignment="1" applyProtection="1">
      <alignment horizontal="right" vertical="center"/>
    </xf>
    <xf numFmtId="0" fontId="0" fillId="2" borderId="0" xfId="0" applyFont="1" applyFill="1" applyAlignment="1" applyProtection="1">
      <alignment vertical="center"/>
    </xf>
    <xf numFmtId="0" fontId="0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164" fontId="0" fillId="2" borderId="1" xfId="0" applyNumberFormat="1" applyFont="1" applyFill="1" applyBorder="1" applyAlignment="1" applyProtection="1">
      <alignment horizontal="center" vertical="center"/>
    </xf>
    <xf numFmtId="44" fontId="0" fillId="2" borderId="1" xfId="0" applyNumberFormat="1" applyFont="1" applyFill="1" applyBorder="1" applyAlignment="1" applyProtection="1">
      <alignment horizontal="right" vertical="center"/>
    </xf>
    <xf numFmtId="164" fontId="0" fillId="2" borderId="1" xfId="0" applyNumberFormat="1" applyFont="1" applyFill="1" applyBorder="1" applyAlignment="1" applyProtection="1">
      <alignment horizontal="right" vertical="center"/>
    </xf>
    <xf numFmtId="2" fontId="0" fillId="2" borderId="0" xfId="0" applyNumberFormat="1" applyFont="1" applyFill="1" applyBorder="1" applyAlignment="1" applyProtection="1">
      <alignment horizontal="center" vertical="center"/>
    </xf>
    <xf numFmtId="164" fontId="7" fillId="2" borderId="1" xfId="0" applyNumberFormat="1" applyFont="1" applyFill="1" applyBorder="1" applyAlignment="1" applyProtection="1">
      <alignment horizontal="right" vertical="center"/>
    </xf>
    <xf numFmtId="9" fontId="8" fillId="2" borderId="0" xfId="0" applyNumberFormat="1" applyFont="1" applyFill="1" applyBorder="1" applyAlignment="1" applyProtection="1">
      <alignment vertical="center"/>
    </xf>
    <xf numFmtId="164" fontId="8" fillId="2" borderId="0" xfId="0" applyNumberFormat="1" applyFont="1" applyFill="1" applyBorder="1" applyAlignment="1" applyProtection="1">
      <alignment vertical="center"/>
    </xf>
    <xf numFmtId="9" fontId="9" fillId="2" borderId="5" xfId="0" applyNumberFormat="1" applyFont="1" applyFill="1" applyBorder="1" applyAlignment="1" applyProtection="1">
      <alignment horizontal="center" vertical="center"/>
    </xf>
    <xf numFmtId="2" fontId="0" fillId="2" borderId="5" xfId="0" applyNumberFormat="1" applyFont="1" applyFill="1" applyBorder="1" applyAlignment="1" applyProtection="1">
      <alignment horizontal="center" vertical="center"/>
    </xf>
    <xf numFmtId="44" fontId="7" fillId="2" borderId="5" xfId="0" applyNumberFormat="1" applyFont="1" applyFill="1" applyBorder="1" applyAlignment="1" applyProtection="1">
      <alignment horizontal="right" vertical="center"/>
    </xf>
    <xf numFmtId="9" fontId="9" fillId="2" borderId="1" xfId="0" applyNumberFormat="1" applyFont="1" applyFill="1" applyBorder="1" applyAlignment="1" applyProtection="1">
      <alignment horizontal="center" vertical="center"/>
    </xf>
    <xf numFmtId="2" fontId="0" fillId="2" borderId="1" xfId="0" applyNumberFormat="1" applyFont="1" applyFill="1" applyBorder="1" applyAlignment="1" applyProtection="1">
      <alignment horizontal="center" vertical="center"/>
    </xf>
    <xf numFmtId="44" fontId="7" fillId="2" borderId="1" xfId="0" applyNumberFormat="1" applyFont="1" applyFill="1" applyBorder="1" applyAlignment="1" applyProtection="1">
      <alignment horizontal="right" vertical="center"/>
    </xf>
    <xf numFmtId="164" fontId="7" fillId="2" borderId="0" xfId="0" applyNumberFormat="1" applyFont="1" applyFill="1" applyBorder="1" applyAlignment="1" applyProtection="1">
      <alignment horizontal="right" vertical="center"/>
    </xf>
    <xf numFmtId="0" fontId="0" fillId="2" borderId="0" xfId="0" applyFill="1" applyAlignment="1">
      <alignment horizontal="center"/>
    </xf>
    <xf numFmtId="164" fontId="10" fillId="2" borderId="1" xfId="0" applyNumberFormat="1" applyFont="1" applyFill="1" applyBorder="1" applyAlignment="1" applyProtection="1">
      <alignment vertical="center"/>
    </xf>
    <xf numFmtId="49" fontId="0" fillId="2" borderId="0" xfId="0" applyNumberFormat="1" applyFont="1" applyFill="1" applyBorder="1" applyAlignment="1" applyProtection="1">
      <alignment horizontal="center" vertical="center"/>
    </xf>
    <xf numFmtId="44" fontId="0" fillId="2" borderId="1" xfId="0" applyNumberFormat="1" applyFont="1" applyFill="1" applyBorder="1" applyAlignment="1" applyProtection="1">
      <alignment horizontal="center" vertical="center" wrapText="1"/>
    </xf>
    <xf numFmtId="44" fontId="0" fillId="2" borderId="6" xfId="0" applyNumberFormat="1" applyFont="1" applyFill="1" applyBorder="1" applyAlignment="1" applyProtection="1">
      <alignment horizontal="center" vertical="center" wrapText="1"/>
    </xf>
    <xf numFmtId="7" fontId="0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8" fontId="0" fillId="2" borderId="1" xfId="0" applyNumberFormat="1" applyFont="1" applyFill="1" applyBorder="1" applyAlignment="1" applyProtection="1">
      <alignment horizontal="right" vertical="center"/>
    </xf>
    <xf numFmtId="164" fontId="0" fillId="2" borderId="6" xfId="0" applyNumberFormat="1" applyFont="1" applyFill="1" applyBorder="1" applyAlignment="1" applyProtection="1">
      <alignment horizontal="right" vertical="center"/>
    </xf>
    <xf numFmtId="164" fontId="11" fillId="2" borderId="1" xfId="0" applyNumberFormat="1" applyFont="1" applyFill="1" applyBorder="1" applyAlignment="1" applyProtection="1">
      <alignment horizontal="right" vertical="center"/>
    </xf>
    <xf numFmtId="2" fontId="13" fillId="2" borderId="3" xfId="0" applyNumberFormat="1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 vertical="center"/>
    </xf>
    <xf numFmtId="7" fontId="0" fillId="2" borderId="1" xfId="0" applyNumberFormat="1" applyFont="1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2" fontId="12" fillId="2" borderId="3" xfId="0" applyNumberFormat="1" applyFont="1" applyFill="1" applyBorder="1" applyAlignment="1" applyProtection="1">
      <alignment vertical="center"/>
    </xf>
    <xf numFmtId="2" fontId="12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 applyProtection="1"/>
    <xf numFmtId="0" fontId="0" fillId="2" borderId="2" xfId="0" applyFont="1" applyFill="1" applyBorder="1" applyAlignment="1" applyProtection="1">
      <alignment horizontal="center" vertical="center"/>
    </xf>
    <xf numFmtId="2" fontId="0" fillId="2" borderId="3" xfId="0" applyNumberFormat="1" applyFont="1" applyFill="1" applyBorder="1" applyAlignment="1" applyProtection="1">
      <alignment horizontal="center" vertical="center"/>
    </xf>
    <xf numFmtId="164" fontId="24" fillId="2" borderId="1" xfId="0" applyNumberFormat="1" applyFont="1" applyFill="1" applyBorder="1" applyAlignment="1" applyProtection="1">
      <alignment vertical="center"/>
    </xf>
    <xf numFmtId="2" fontId="4" fillId="2" borderId="6" xfId="0" applyNumberFormat="1" applyFont="1" applyFill="1" applyBorder="1" applyAlignment="1" applyProtection="1">
      <alignment horizontal="center" vertical="center"/>
    </xf>
    <xf numFmtId="164" fontId="24" fillId="2" borderId="1" xfId="0" applyNumberFormat="1" applyFont="1" applyFill="1" applyBorder="1" applyAlignment="1" applyProtection="1">
      <alignment horizontal="right"/>
    </xf>
    <xf numFmtId="0" fontId="0" fillId="2" borderId="7" xfId="0" applyFon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</xf>
    <xf numFmtId="164" fontId="24" fillId="2" borderId="1" xfId="0" applyNumberFormat="1" applyFont="1" applyFill="1" applyBorder="1" applyAlignment="1" applyProtection="1">
      <alignment horizontal="right" vertical="center"/>
    </xf>
    <xf numFmtId="7" fontId="0" fillId="2" borderId="0" xfId="0" applyNumberFormat="1" applyFont="1" applyFill="1" applyBorder="1" applyAlignment="1" applyProtection="1">
      <alignment horizontal="center" vertical="center"/>
    </xf>
    <xf numFmtId="164" fontId="11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right" vertical="center"/>
    </xf>
    <xf numFmtId="44" fontId="0" fillId="2" borderId="0" xfId="0" applyNumberFormat="1" applyFont="1" applyFill="1" applyBorder="1" applyAlignment="1" applyProtection="1">
      <alignment horizontal="center" vertical="center" wrapText="1"/>
    </xf>
    <xf numFmtId="164" fontId="0" fillId="2" borderId="0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7" fontId="3" fillId="2" borderId="1" xfId="0" applyNumberFormat="1" applyFont="1" applyFill="1" applyBorder="1" applyAlignment="1" applyProtection="1">
      <alignment horizontal="center" vertical="center"/>
    </xf>
    <xf numFmtId="44" fontId="15" fillId="2" borderId="1" xfId="0" applyNumberFormat="1" applyFont="1" applyFill="1" applyBorder="1" applyAlignment="1" applyProtection="1">
      <alignment horizontal="center" vertical="center" wrapText="1"/>
    </xf>
    <xf numFmtId="164" fontId="15" fillId="2" borderId="1" xfId="0" applyNumberFormat="1" applyFont="1" applyFill="1" applyBorder="1" applyAlignment="1" applyProtection="1">
      <alignment horizontal="center" vertical="center"/>
    </xf>
    <xf numFmtId="1" fontId="15" fillId="2" borderId="1" xfId="0" applyNumberFormat="1" applyFont="1" applyFill="1" applyBorder="1" applyAlignment="1" applyProtection="1">
      <alignment horizontal="center" vertical="center"/>
    </xf>
    <xf numFmtId="7" fontId="15" fillId="2" borderId="1" xfId="0" applyNumberFormat="1" applyFont="1" applyFill="1" applyBorder="1" applyAlignment="1" applyProtection="1">
      <alignment vertical="center"/>
    </xf>
    <xf numFmtId="164" fontId="14" fillId="2" borderId="0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/>
    <xf numFmtId="0" fontId="15" fillId="2" borderId="0" xfId="0" applyFont="1" applyFill="1"/>
    <xf numFmtId="1" fontId="0" fillId="2" borderId="0" xfId="0" applyNumberFormat="1" applyFill="1"/>
    <xf numFmtId="2" fontId="0" fillId="2" borderId="0" xfId="0" applyNumberFormat="1" applyFill="1"/>
    <xf numFmtId="0" fontId="0" fillId="9" borderId="0" xfId="0" applyFill="1" applyAlignment="1">
      <alignment horizontal="center"/>
    </xf>
    <xf numFmtId="0" fontId="0" fillId="9" borderId="0" xfId="0" applyFill="1" applyAlignment="1" applyProtection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0" xfId="0" applyNumberFormat="1" applyFont="1" applyFill="1" applyBorder="1" applyAlignment="1" applyProtection="1">
      <alignment vertical="center"/>
    </xf>
    <xf numFmtId="164" fontId="5" fillId="2" borderId="0" xfId="0" applyNumberFormat="1" applyFont="1" applyFill="1" applyBorder="1" applyAlignment="1" applyProtection="1">
      <alignment vertical="center"/>
    </xf>
    <xf numFmtId="2" fontId="16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/>
    </xf>
    <xf numFmtId="164" fontId="2" fillId="2" borderId="1" xfId="0" applyNumberFormat="1" applyFont="1" applyFill="1" applyBorder="1" applyAlignment="1" applyProtection="1">
      <alignment horizontal="right" vertical="center"/>
    </xf>
    <xf numFmtId="164" fontId="3" fillId="2" borderId="5" xfId="0" applyNumberFormat="1" applyFont="1" applyFill="1" applyBorder="1" applyAlignment="1" applyProtection="1">
      <alignment horizontal="center" vertical="center"/>
    </xf>
    <xf numFmtId="4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/>
    </xf>
    <xf numFmtId="1" fontId="22" fillId="2" borderId="1" xfId="0" applyNumberFormat="1" applyFont="1" applyFill="1" applyBorder="1" applyAlignment="1" applyProtection="1">
      <alignment horizontal="center" vertical="center"/>
    </xf>
    <xf numFmtId="7" fontId="22" fillId="2" borderId="1" xfId="0" applyNumberFormat="1" applyFont="1" applyFill="1" applyBorder="1" applyAlignment="1" applyProtection="1">
      <alignment vertical="center"/>
    </xf>
    <xf numFmtId="2" fontId="24" fillId="2" borderId="0" xfId="0" applyNumberFormat="1" applyFont="1" applyFill="1" applyBorder="1" applyAlignment="1" applyProtection="1">
      <alignment vertical="center"/>
    </xf>
    <xf numFmtId="0" fontId="22" fillId="2" borderId="1" xfId="0" applyFont="1" applyFill="1" applyBorder="1" applyAlignment="1">
      <alignment horizontal="center"/>
    </xf>
    <xf numFmtId="1" fontId="22" fillId="2" borderId="1" xfId="0" applyNumberFormat="1" applyFont="1" applyFill="1" applyBorder="1" applyAlignment="1">
      <alignment horizontal="center"/>
    </xf>
    <xf numFmtId="164" fontId="22" fillId="2" borderId="1" xfId="0" applyNumberFormat="1" applyFont="1" applyFill="1" applyBorder="1" applyAlignment="1"/>
    <xf numFmtId="8" fontId="0" fillId="2" borderId="0" xfId="0" applyNumberFormat="1" applyFill="1"/>
    <xf numFmtId="0" fontId="0" fillId="2" borderId="0" xfId="0" applyFill="1" applyAlignment="1" applyProtection="1">
      <alignment vertical="center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0" fontId="18" fillId="2" borderId="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44" fontId="18" fillId="2" borderId="1" xfId="0" applyNumberFormat="1" applyFont="1" applyFill="1" applyBorder="1" applyAlignment="1" applyProtection="1">
      <alignment horizontal="center" vertical="center" wrapText="1"/>
    </xf>
    <xf numFmtId="44" fontId="18" fillId="2" borderId="1" xfId="0" applyNumberFormat="1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</xf>
    <xf numFmtId="164" fontId="18" fillId="2" borderId="8" xfId="0" applyNumberFormat="1" applyFont="1" applyFill="1" applyBorder="1" applyAlignment="1" applyProtection="1">
      <alignment horizontal="center" vertical="center" wrapText="1"/>
    </xf>
    <xf numFmtId="10" fontId="23" fillId="2" borderId="8" xfId="0" applyNumberFormat="1" applyFont="1" applyFill="1" applyBorder="1" applyAlignment="1" applyProtection="1">
      <alignment horizontal="center" vertical="center"/>
    </xf>
    <xf numFmtId="10" fontId="23" fillId="2" borderId="6" xfId="0" applyNumberFormat="1" applyFont="1" applyFill="1" applyBorder="1" applyAlignment="1" applyProtection="1">
      <alignment horizontal="center" vertical="center"/>
    </xf>
    <xf numFmtId="49" fontId="19" fillId="2" borderId="1" xfId="0" applyNumberFormat="1" applyFont="1" applyFill="1" applyBorder="1" applyAlignment="1" applyProtection="1">
      <alignment horizontal="center" vertical="center" wrapText="1"/>
    </xf>
    <xf numFmtId="44" fontId="19" fillId="2" borderId="1" xfId="0" applyNumberFormat="1" applyFont="1" applyFill="1" applyBorder="1" applyAlignment="1" applyProtection="1">
      <alignment horizontal="center" vertical="center" wrapText="1"/>
    </xf>
    <xf numFmtId="166" fontId="19" fillId="2" borderId="6" xfId="0" applyNumberFormat="1" applyFont="1" applyFill="1" applyBorder="1" applyAlignment="1" applyProtection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center" vertical="center"/>
    </xf>
    <xf numFmtId="165" fontId="17" fillId="2" borderId="1" xfId="0" applyNumberFormat="1" applyFont="1" applyFill="1" applyBorder="1" applyAlignment="1" applyProtection="1">
      <alignment horizontal="center" vertical="center"/>
    </xf>
    <xf numFmtId="7" fontId="17" fillId="2" borderId="1" xfId="0" applyNumberFormat="1" applyFont="1" applyFill="1" applyBorder="1" applyAlignment="1" applyProtection="1">
      <alignment horizontal="right" vertical="center"/>
    </xf>
    <xf numFmtId="0" fontId="17" fillId="2" borderId="0" xfId="0" applyFont="1" applyFill="1" applyAlignment="1" applyProtection="1">
      <alignment vertical="center"/>
    </xf>
    <xf numFmtId="0" fontId="22" fillId="2" borderId="2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vertical="center" wrapText="1"/>
    </xf>
    <xf numFmtId="7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21" fillId="2" borderId="1" xfId="0" applyNumberFormat="1" applyFont="1" applyFill="1" applyBorder="1" applyAlignment="1" applyProtection="1">
      <alignment horizontal="left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7" fontId="15" fillId="2" borderId="1" xfId="0" applyNumberFormat="1" applyFont="1" applyFill="1" applyBorder="1" applyAlignment="1" applyProtection="1">
      <alignment vertical="center" wrapText="1"/>
    </xf>
    <xf numFmtId="164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21" fillId="2" borderId="0" xfId="0" applyNumberFormat="1" applyFont="1" applyFill="1" applyAlignment="1" applyProtection="1">
      <alignment horizontal="left" vertical="center"/>
    </xf>
    <xf numFmtId="0" fontId="15" fillId="2" borderId="4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/>
    </xf>
    <xf numFmtId="166" fontId="0" fillId="2" borderId="0" xfId="0" applyNumberFormat="1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164" fontId="0" fillId="2" borderId="1" xfId="0" applyNumberFormat="1" applyFont="1" applyFill="1" applyBorder="1" applyAlignment="1" applyProtection="1">
      <alignment vertical="center"/>
    </xf>
    <xf numFmtId="44" fontId="0" fillId="2" borderId="0" xfId="0" applyNumberFormat="1" applyFont="1" applyFill="1" applyBorder="1" applyAlignment="1" applyProtection="1">
      <alignment vertical="center"/>
    </xf>
    <xf numFmtId="164" fontId="0" fillId="2" borderId="0" xfId="0" applyNumberFormat="1" applyFill="1" applyBorder="1" applyAlignment="1" applyProtection="1">
      <alignment vertical="center"/>
    </xf>
    <xf numFmtId="164" fontId="0" fillId="2" borderId="0" xfId="0" applyNumberFormat="1" applyFont="1" applyFill="1" applyProtection="1"/>
    <xf numFmtId="7" fontId="3" fillId="2" borderId="5" xfId="0" applyNumberFormat="1" applyFont="1" applyFill="1" applyBorder="1" applyAlignment="1" applyProtection="1">
      <alignment horizontal="center" vertical="center"/>
    </xf>
    <xf numFmtId="7" fontId="20" fillId="2" borderId="1" xfId="0" applyNumberFormat="1" applyFont="1" applyFill="1" applyBorder="1" applyAlignment="1" applyProtection="1">
      <alignment horizontal="right" vertical="center"/>
    </xf>
    <xf numFmtId="164" fontId="15" fillId="2" borderId="1" xfId="0" applyNumberFormat="1" applyFont="1" applyFill="1" applyBorder="1" applyAlignment="1" applyProtection="1">
      <alignment vertical="center"/>
    </xf>
    <xf numFmtId="165" fontId="4" fillId="6" borderId="1" xfId="0" applyNumberFormat="1" applyFont="1" applyFill="1" applyBorder="1" applyAlignment="1" applyProtection="1">
      <alignment horizontal="center" vertical="center"/>
      <protection locked="0"/>
    </xf>
    <xf numFmtId="8" fontId="0" fillId="6" borderId="1" xfId="0" applyNumberFormat="1" applyFont="1" applyFill="1" applyBorder="1" applyAlignment="1" applyProtection="1">
      <alignment horizontal="right" vertical="center"/>
      <protection locked="0"/>
    </xf>
    <xf numFmtId="44" fontId="0" fillId="6" borderId="1" xfId="0" applyNumberFormat="1" applyFont="1" applyFill="1" applyBorder="1" applyAlignment="1" applyProtection="1">
      <alignment horizontal="right" vertical="center"/>
      <protection locked="0"/>
    </xf>
    <xf numFmtId="44" fontId="0" fillId="6" borderId="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Alignment="1"/>
    <xf numFmtId="2" fontId="28" fillId="2" borderId="0" xfId="0" applyNumberFormat="1" applyFont="1" applyFill="1" applyBorder="1" applyAlignment="1" applyProtection="1">
      <alignment vertical="center"/>
    </xf>
    <xf numFmtId="2" fontId="30" fillId="10" borderId="0" xfId="0" applyNumberFormat="1" applyFont="1" applyFill="1" applyBorder="1" applyAlignment="1" applyProtection="1">
      <alignment horizontal="center" vertical="center"/>
    </xf>
    <xf numFmtId="10" fontId="30" fillId="10" borderId="0" xfId="0" applyNumberFormat="1" applyFont="1" applyFill="1" applyBorder="1" applyAlignment="1" applyProtection="1">
      <alignment vertical="center"/>
    </xf>
    <xf numFmtId="2" fontId="30" fillId="11" borderId="0" xfId="0" applyNumberFormat="1" applyFont="1" applyFill="1" applyBorder="1" applyAlignment="1" applyProtection="1">
      <alignment horizontal="center" vertical="center"/>
    </xf>
    <xf numFmtId="10" fontId="30" fillId="11" borderId="0" xfId="0" applyNumberFormat="1" applyFont="1" applyFill="1" applyBorder="1" applyAlignment="1" applyProtection="1">
      <alignment vertical="center"/>
    </xf>
    <xf numFmtId="0" fontId="35" fillId="2" borderId="9" xfId="0" applyNumberFormat="1" applyFont="1" applyFill="1" applyBorder="1" applyAlignment="1" applyProtection="1">
      <alignment vertical="center" wrapText="1"/>
    </xf>
    <xf numFmtId="0" fontId="35" fillId="2" borderId="12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/>
    <xf numFmtId="0" fontId="3" fillId="0" borderId="0" xfId="0" applyFont="1" applyFill="1" applyBorder="1" applyAlignment="1" applyProtection="1">
      <alignment vertical="center"/>
    </xf>
    <xf numFmtId="10" fontId="17" fillId="11" borderId="1" xfId="0" applyNumberFormat="1" applyFont="1" applyFill="1" applyBorder="1" applyAlignment="1" applyProtection="1">
      <alignment horizontal="center" vertical="center" wrapText="1"/>
    </xf>
    <xf numFmtId="10" fontId="17" fillId="10" borderId="14" xfId="0" applyNumberFormat="1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vertical="center"/>
    </xf>
    <xf numFmtId="0" fontId="28" fillId="2" borderId="0" xfId="0" applyFont="1" applyFill="1" applyAlignment="1">
      <alignment vertical="center"/>
    </xf>
    <xf numFmtId="164" fontId="38" fillId="2" borderId="0" xfId="0" applyNumberFormat="1" applyFont="1" applyFill="1" applyAlignment="1">
      <alignment horizontal="center" vertical="center"/>
    </xf>
    <xf numFmtId="2" fontId="38" fillId="2" borderId="0" xfId="0" applyNumberFormat="1" applyFont="1" applyFill="1" applyBorder="1" applyAlignment="1" applyProtection="1">
      <alignment horizontal="center" vertical="center"/>
    </xf>
    <xf numFmtId="10" fontId="38" fillId="2" borderId="0" xfId="0" applyNumberFormat="1" applyFont="1" applyFill="1" applyAlignment="1">
      <alignment vertical="center"/>
    </xf>
    <xf numFmtId="10" fontId="38" fillId="2" borderId="0" xfId="0" applyNumberFormat="1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Fill="1" applyAlignment="1">
      <alignment horizontal="center"/>
    </xf>
    <xf numFmtId="2" fontId="24" fillId="2" borderId="0" xfId="0" applyNumberFormat="1" applyFont="1" applyFill="1" applyBorder="1" applyAlignment="1" applyProtection="1">
      <alignment horizontal="center" vertical="center"/>
    </xf>
    <xf numFmtId="2" fontId="30" fillId="11" borderId="0" xfId="0" applyNumberFormat="1" applyFont="1" applyFill="1" applyBorder="1" applyAlignment="1" applyProtection="1">
      <alignment horizontal="center" vertical="center"/>
    </xf>
    <xf numFmtId="2" fontId="30" fillId="10" borderId="0" xfId="0" applyNumberFormat="1" applyFont="1" applyFill="1" applyBorder="1" applyAlignment="1" applyProtection="1">
      <alignment horizontal="center" vertical="center"/>
    </xf>
    <xf numFmtId="0" fontId="26" fillId="2" borderId="0" xfId="0" applyFont="1" applyFill="1" applyAlignment="1">
      <alignment horizontal="center"/>
    </xf>
    <xf numFmtId="2" fontId="16" fillId="2" borderId="2" xfId="0" applyNumberFormat="1" applyFont="1" applyFill="1" applyBorder="1" applyAlignment="1" applyProtection="1">
      <alignment horizontal="left" vertical="center"/>
    </xf>
    <xf numFmtId="2" fontId="16" fillId="2" borderId="6" xfId="0" applyNumberFormat="1" applyFont="1" applyFill="1" applyBorder="1" applyAlignment="1" applyProtection="1">
      <alignment horizontal="left" vertical="center"/>
    </xf>
    <xf numFmtId="2" fontId="27" fillId="2" borderId="0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2" fontId="0" fillId="2" borderId="2" xfId="0" applyNumberFormat="1" applyFont="1" applyFill="1" applyBorder="1" applyAlignment="1" applyProtection="1">
      <alignment horizontal="left" vertical="center"/>
    </xf>
    <xf numFmtId="2" fontId="0" fillId="2" borderId="6" xfId="0" applyNumberFormat="1" applyFont="1" applyFill="1" applyBorder="1" applyAlignment="1" applyProtection="1">
      <alignment horizontal="left" vertical="center"/>
    </xf>
    <xf numFmtId="44" fontId="29" fillId="2" borderId="10" xfId="0" applyNumberFormat="1" applyFont="1" applyFill="1" applyBorder="1" applyAlignment="1" applyProtection="1">
      <alignment vertical="center" wrapText="1"/>
    </xf>
    <xf numFmtId="0" fontId="14" fillId="2" borderId="1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0" fontId="7" fillId="6" borderId="8" xfId="0" applyNumberFormat="1" applyFont="1" applyFill="1" applyBorder="1" applyAlignment="1" applyProtection="1">
      <alignment horizontal="center" vertical="center"/>
      <protection locked="0"/>
    </xf>
    <xf numFmtId="0" fontId="7" fillId="6" borderId="6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 applyProtection="1">
      <alignment horizontal="center" vertical="center"/>
    </xf>
    <xf numFmtId="0" fontId="30" fillId="2" borderId="6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10" borderId="2" xfId="0" applyFont="1" applyFill="1" applyBorder="1" applyAlignment="1" applyProtection="1">
      <alignment horizontal="center" vertical="center"/>
    </xf>
    <xf numFmtId="0" fontId="7" fillId="10" borderId="8" xfId="0" applyFont="1" applyFill="1" applyBorder="1" applyAlignment="1" applyProtection="1">
      <alignment horizontal="center" vertical="center"/>
    </xf>
    <xf numFmtId="0" fontId="7" fillId="10" borderId="6" xfId="0" applyFont="1" applyFill="1" applyBorder="1" applyAlignment="1" applyProtection="1">
      <alignment horizontal="center" vertical="center"/>
    </xf>
    <xf numFmtId="0" fontId="3" fillId="11" borderId="2" xfId="0" applyFont="1" applyFill="1" applyBorder="1" applyAlignment="1" applyProtection="1">
      <alignment horizontal="center" vertical="center"/>
    </xf>
    <xf numFmtId="0" fontId="3" fillId="11" borderId="8" xfId="0" applyFont="1" applyFill="1" applyBorder="1" applyAlignment="1" applyProtection="1">
      <alignment horizontal="center" vertical="center"/>
    </xf>
    <xf numFmtId="0" fontId="3" fillId="11" borderId="6" xfId="0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2" fontId="0" fillId="7" borderId="3" xfId="0" applyNumberFormat="1" applyFill="1" applyBorder="1" applyAlignment="1" applyProtection="1">
      <alignment horizontal="center" vertical="center"/>
    </xf>
    <xf numFmtId="2" fontId="0" fillId="7" borderId="0" xfId="0" applyNumberFormat="1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0" fontId="18" fillId="2" borderId="8" xfId="0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</xf>
    <xf numFmtId="44" fontId="0" fillId="2" borderId="2" xfId="0" applyNumberFormat="1" applyFill="1" applyBorder="1" applyAlignment="1" applyProtection="1">
      <alignment horizontal="center" vertical="center"/>
    </xf>
    <xf numFmtId="44" fontId="0" fillId="2" borderId="8" xfId="0" applyNumberFormat="1" applyFill="1" applyBorder="1" applyAlignment="1" applyProtection="1">
      <alignment horizontal="center" vertical="center"/>
    </xf>
    <xf numFmtId="44" fontId="0" fillId="2" borderId="6" xfId="0" applyNumberFormat="1" applyFill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 wrapText="1"/>
    </xf>
    <xf numFmtId="0" fontId="33" fillId="0" borderId="8" xfId="0" applyFont="1" applyBorder="1" applyAlignment="1" applyProtection="1">
      <alignment horizontal="center" vertical="center" wrapText="1"/>
    </xf>
    <xf numFmtId="0" fontId="33" fillId="0" borderId="6" xfId="0" applyFont="1" applyBorder="1" applyAlignment="1" applyProtection="1">
      <alignment horizontal="center" vertical="center" wrapText="1"/>
    </xf>
    <xf numFmtId="0" fontId="17" fillId="0" borderId="2" xfId="0" applyNumberFormat="1" applyFont="1" applyBorder="1" applyAlignment="1" applyProtection="1">
      <alignment horizontal="center" vertical="center" wrapText="1"/>
    </xf>
    <xf numFmtId="0" fontId="17" fillId="0" borderId="6" xfId="0" applyNumberFormat="1" applyFont="1" applyBorder="1" applyAlignment="1" applyProtection="1">
      <alignment horizontal="center" vertical="center" wrapText="1"/>
    </xf>
    <xf numFmtId="0" fontId="34" fillId="0" borderId="11" xfId="0" applyFont="1" applyBorder="1" applyAlignment="1" applyProtection="1">
      <alignment horizontal="center" vertical="center"/>
    </xf>
    <xf numFmtId="0" fontId="35" fillId="0" borderId="9" xfId="0" applyNumberFormat="1" applyFont="1" applyBorder="1" applyAlignment="1" applyProtection="1">
      <alignment horizontal="center" vertical="center" wrapText="1"/>
    </xf>
    <xf numFmtId="0" fontId="35" fillId="0" borderId="12" xfId="0" applyNumberFormat="1" applyFont="1" applyBorder="1" applyAlignment="1" applyProtection="1">
      <alignment horizontal="center" vertical="center" wrapText="1"/>
    </xf>
    <xf numFmtId="0" fontId="35" fillId="0" borderId="3" xfId="0" applyNumberFormat="1" applyFont="1" applyBorder="1" applyAlignment="1" applyProtection="1">
      <alignment horizontal="center" vertical="center" wrapText="1"/>
    </xf>
    <xf numFmtId="0" fontId="35" fillId="0" borderId="13" xfId="0" applyNumberFormat="1" applyFont="1" applyBorder="1" applyAlignment="1" applyProtection="1">
      <alignment horizontal="center" vertical="center" wrapText="1"/>
    </xf>
    <xf numFmtId="0" fontId="35" fillId="0" borderId="7" xfId="0" applyNumberFormat="1" applyFont="1" applyBorder="1" applyAlignment="1" applyProtection="1">
      <alignment horizontal="center" vertical="center" wrapText="1"/>
    </xf>
    <xf numFmtId="0" fontId="35" fillId="0" borderId="14" xfId="0" applyNumberFormat="1" applyFont="1" applyBorder="1" applyAlignment="1" applyProtection="1">
      <alignment horizontal="center" vertical="center" wrapText="1"/>
    </xf>
    <xf numFmtId="164" fontId="18" fillId="0" borderId="2" xfId="0" applyNumberFormat="1" applyFont="1" applyBorder="1" applyAlignment="1" applyProtection="1">
      <alignment horizontal="center" vertical="center" wrapText="1"/>
    </xf>
    <xf numFmtId="164" fontId="18" fillId="0" borderId="6" xfId="0" applyNumberFormat="1" applyFont="1" applyBorder="1" applyAlignment="1" applyProtection="1">
      <alignment horizontal="center" vertical="center" wrapText="1"/>
    </xf>
    <xf numFmtId="10" fontId="23" fillId="0" borderId="2" xfId="0" applyNumberFormat="1" applyFont="1" applyBorder="1" applyAlignment="1" applyProtection="1">
      <alignment horizontal="center" vertical="center"/>
    </xf>
    <xf numFmtId="10" fontId="23" fillId="0" borderId="6" xfId="0" applyNumberFormat="1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/>
    </xf>
    <xf numFmtId="44" fontId="29" fillId="2" borderId="10" xfId="0" applyNumberFormat="1" applyFont="1" applyFill="1" applyBorder="1" applyAlignment="1" applyProtection="1">
      <alignment horizontal="center" vertical="center" wrapText="1"/>
    </xf>
    <xf numFmtId="2" fontId="28" fillId="2" borderId="0" xfId="0" applyNumberFormat="1" applyFont="1" applyFill="1" applyBorder="1" applyAlignment="1" applyProtection="1">
      <alignment horizontal="center" vertical="center"/>
    </xf>
    <xf numFmtId="0" fontId="28" fillId="2" borderId="0" xfId="0" applyFont="1" applyFill="1" applyAlignment="1">
      <alignment horizontal="center" vertical="center"/>
    </xf>
    <xf numFmtId="2" fontId="0" fillId="2" borderId="3" xfId="0" applyNumberFormat="1" applyFill="1" applyBorder="1" applyAlignment="1" applyProtection="1">
      <alignment horizontal="center" vertical="center"/>
    </xf>
    <xf numFmtId="2" fontId="0" fillId="2" borderId="0" xfId="0" applyNumberFormat="1" applyFont="1" applyFill="1" applyBorder="1" applyAlignment="1" applyProtection="1">
      <alignment horizontal="center" vertical="center"/>
    </xf>
    <xf numFmtId="2" fontId="4" fillId="2" borderId="2" xfId="0" applyNumberFormat="1" applyFont="1" applyFill="1" applyBorder="1" applyAlignment="1" applyProtection="1">
      <alignment horizontal="left" vertical="center"/>
    </xf>
    <xf numFmtId="2" fontId="4" fillId="2" borderId="6" xfId="0" applyNumberFormat="1" applyFont="1" applyFill="1" applyBorder="1" applyAlignment="1" applyProtection="1">
      <alignment horizontal="left" vertical="center"/>
    </xf>
    <xf numFmtId="2" fontId="16" fillId="2" borderId="0" xfId="0" applyNumberFormat="1" applyFont="1" applyFill="1" applyBorder="1" applyAlignment="1" applyProtection="1">
      <alignment horizontal="left" vertical="center"/>
    </xf>
    <xf numFmtId="164" fontId="18" fillId="2" borderId="2" xfId="0" applyNumberFormat="1" applyFont="1" applyFill="1" applyBorder="1" applyAlignment="1" applyProtection="1">
      <alignment horizontal="center" vertical="center" wrapText="1"/>
    </xf>
    <xf numFmtId="164" fontId="18" fillId="2" borderId="6" xfId="0" applyNumberFormat="1" applyFont="1" applyFill="1" applyBorder="1" applyAlignment="1" applyProtection="1">
      <alignment horizontal="center" vertical="center" wrapText="1"/>
    </xf>
    <xf numFmtId="0" fontId="33" fillId="2" borderId="2" xfId="0" applyFont="1" applyFill="1" applyBorder="1" applyAlignment="1" applyProtection="1">
      <alignment horizontal="center" vertical="center" wrapText="1"/>
    </xf>
    <xf numFmtId="0" fontId="33" fillId="2" borderId="8" xfId="0" applyFont="1" applyFill="1" applyBorder="1" applyAlignment="1" applyProtection="1">
      <alignment horizontal="center" vertical="center" wrapText="1"/>
    </xf>
    <xf numFmtId="0" fontId="33" fillId="2" borderId="6" xfId="0" applyFont="1" applyFill="1" applyBorder="1" applyAlignment="1" applyProtection="1">
      <alignment horizontal="center" vertical="center" wrapText="1"/>
    </xf>
    <xf numFmtId="0" fontId="37" fillId="0" borderId="2" xfId="0" applyFont="1" applyFill="1" applyBorder="1" applyAlignment="1" applyProtection="1">
      <alignment horizontal="left" vertical="center"/>
    </xf>
    <xf numFmtId="0" fontId="37" fillId="0" borderId="8" xfId="0" applyFont="1" applyFill="1" applyBorder="1" applyAlignment="1" applyProtection="1">
      <alignment horizontal="left" vertical="center"/>
    </xf>
    <xf numFmtId="0" fontId="17" fillId="2" borderId="2" xfId="0" applyNumberFormat="1" applyFont="1" applyFill="1" applyBorder="1" applyAlignment="1" applyProtection="1">
      <alignment horizontal="center" vertical="center" wrapText="1"/>
    </xf>
    <xf numFmtId="0" fontId="17" fillId="2" borderId="6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/>
    </xf>
    <xf numFmtId="0" fontId="34" fillId="2" borderId="0" xfId="0" applyFont="1" applyFill="1" applyAlignment="1" applyProtection="1">
      <alignment horizontal="center" vertical="center"/>
    </xf>
    <xf numFmtId="0" fontId="35" fillId="2" borderId="9" xfId="0" applyNumberFormat="1" applyFont="1" applyFill="1" applyBorder="1" applyAlignment="1" applyProtection="1">
      <alignment horizontal="center" vertical="center" wrapText="1"/>
    </xf>
    <xf numFmtId="0" fontId="35" fillId="2" borderId="12" xfId="0" applyNumberFormat="1" applyFont="1" applyFill="1" applyBorder="1" applyAlignment="1" applyProtection="1">
      <alignment horizontal="center" vertical="center" wrapText="1"/>
    </xf>
    <xf numFmtId="0" fontId="35" fillId="2" borderId="3" xfId="0" applyNumberFormat="1" applyFont="1" applyFill="1" applyBorder="1" applyAlignment="1" applyProtection="1">
      <alignment horizontal="center" vertical="center" wrapText="1"/>
    </xf>
    <xf numFmtId="0" fontId="35" fillId="2" borderId="13" xfId="0" applyNumberFormat="1" applyFont="1" applyFill="1" applyBorder="1" applyAlignment="1" applyProtection="1">
      <alignment horizontal="center" vertical="center" wrapText="1"/>
    </xf>
    <xf numFmtId="0" fontId="35" fillId="2" borderId="7" xfId="0" applyNumberFormat="1" applyFont="1" applyFill="1" applyBorder="1" applyAlignment="1" applyProtection="1">
      <alignment horizontal="center" vertical="center" wrapText="1"/>
    </xf>
    <xf numFmtId="0" fontId="35" fillId="2" borderId="14" xfId="0" applyNumberFormat="1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2" fillId="2" borderId="2" xfId="0" applyFont="1" applyFill="1" applyBorder="1" applyAlignment="1" applyProtection="1">
      <alignment horizontal="center" vertical="center"/>
    </xf>
    <xf numFmtId="0" fontId="32" fillId="2" borderId="8" xfId="0" applyFont="1" applyFill="1" applyBorder="1" applyAlignment="1" applyProtection="1">
      <alignment horizontal="center" vertical="center"/>
    </xf>
    <xf numFmtId="0" fontId="32" fillId="2" borderId="6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10" fontId="23" fillId="2" borderId="2" xfId="0" applyNumberFormat="1" applyFont="1" applyFill="1" applyBorder="1" applyAlignment="1" applyProtection="1">
      <alignment horizontal="center" vertical="center"/>
    </xf>
    <xf numFmtId="10" fontId="23" fillId="2" borderId="6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2" fontId="24" fillId="0" borderId="0" xfId="0" applyNumberFormat="1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/>
    </xf>
    <xf numFmtId="0" fontId="30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7" fillId="3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6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center" vertical="center"/>
    </xf>
    <xf numFmtId="0" fontId="32" fillId="0" borderId="8" xfId="0" applyFont="1" applyBorder="1" applyAlignment="1" applyProtection="1">
      <alignment horizontal="center" vertical="center"/>
    </xf>
    <xf numFmtId="0" fontId="32" fillId="0" borderId="6" xfId="0" applyFont="1" applyBorder="1" applyAlignment="1" applyProtection="1">
      <alignment horizontal="center" vertical="center"/>
    </xf>
    <xf numFmtId="2" fontId="28" fillId="0" borderId="0" xfId="0" applyNumberFormat="1" applyFont="1" applyBorder="1" applyAlignment="1" applyProtection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44" fontId="0" fillId="0" borderId="2" xfId="0" applyNumberFormat="1" applyBorder="1" applyAlignment="1" applyProtection="1">
      <alignment horizontal="center" vertical="center"/>
    </xf>
    <xf numFmtId="44" fontId="0" fillId="0" borderId="8" xfId="0" applyNumberFormat="1" applyBorder="1" applyAlignment="1" applyProtection="1">
      <alignment horizontal="center" vertical="center"/>
    </xf>
    <xf numFmtId="44" fontId="0" fillId="0" borderId="6" xfId="0" applyNumberFormat="1" applyBorder="1" applyAlignment="1" applyProtection="1">
      <alignment horizontal="center" vertical="center"/>
    </xf>
    <xf numFmtId="2" fontId="16" fillId="0" borderId="0" xfId="0" applyNumberFormat="1" applyFont="1" applyFill="1" applyBorder="1" applyAlignment="1" applyProtection="1">
      <alignment horizontal="left" vertical="center"/>
    </xf>
    <xf numFmtId="2" fontId="4" fillId="0" borderId="2" xfId="0" applyNumberFormat="1" applyFont="1" applyFill="1" applyBorder="1" applyAlignment="1" applyProtection="1">
      <alignment horizontal="left" vertical="center"/>
    </xf>
    <xf numFmtId="2" fontId="4" fillId="0" borderId="6" xfId="0" applyNumberFormat="1" applyFont="1" applyFill="1" applyBorder="1" applyAlignment="1" applyProtection="1">
      <alignment horizontal="left" vertical="center"/>
    </xf>
    <xf numFmtId="2" fontId="0" fillId="0" borderId="2" xfId="0" applyNumberFormat="1" applyFont="1" applyFill="1" applyBorder="1" applyAlignment="1" applyProtection="1">
      <alignment horizontal="left" vertical="center"/>
    </xf>
    <xf numFmtId="2" fontId="0" fillId="0" borderId="6" xfId="0" applyNumberFormat="1" applyFont="1" applyFill="1" applyBorder="1" applyAlignment="1" applyProtection="1">
      <alignment horizontal="left" vertical="center"/>
    </xf>
    <xf numFmtId="44" fontId="29" fillId="0" borderId="10" xfId="0" applyNumberFormat="1" applyFont="1" applyBorder="1" applyAlignment="1" applyProtection="1">
      <alignment vertical="center" wrapText="1"/>
    </xf>
    <xf numFmtId="0" fontId="20" fillId="0" borderId="11" xfId="0" applyFont="1" applyBorder="1" applyAlignment="1" applyProtection="1">
      <alignment horizontal="center" vertical="center"/>
    </xf>
  </cellXfs>
  <cellStyles count="1">
    <cellStyle name="Normal" xfId="0" builtinId="0"/>
  </cellStyles>
  <dxfs count="20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JP-ED- PP'!A1"/><Relationship Id="rId2" Type="http://schemas.openxmlformats.org/officeDocument/2006/relationships/hyperlink" Target="#'Affiche-ED-Cumul'!A1"/><Relationship Id="rId1" Type="http://schemas.openxmlformats.org/officeDocument/2006/relationships/hyperlink" Target="#'JP-ED-Cumul'!A1"/><Relationship Id="rId4" Type="http://schemas.openxmlformats.org/officeDocument/2006/relationships/hyperlink" Target="#'Affiche -ED-Partie-Perdue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133350</xdr:rowOff>
    </xdr:from>
    <xdr:to>
      <xdr:col>4</xdr:col>
      <xdr:colOff>457200</xdr:colOff>
      <xdr:row>5</xdr:row>
      <xdr:rowOff>161925</xdr:rowOff>
    </xdr:to>
    <xdr:sp macro="" textlink="">
      <xdr:nvSpPr>
        <xdr:cNvPr id="2" name="Plaque 1">
          <a:hlinkClick xmlns:r="http://schemas.openxmlformats.org/officeDocument/2006/relationships" r:id="rId1" tooltip="CLIC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52575" y="133350"/>
          <a:ext cx="1952625" cy="9810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JEU PROVENCAL ELIMINATION DIRECTE CUMUL</a:t>
          </a:r>
        </a:p>
      </xdr:txBody>
    </xdr:sp>
    <xdr:clientData/>
  </xdr:twoCellAnchor>
  <xdr:twoCellAnchor>
    <xdr:from>
      <xdr:col>5</xdr:col>
      <xdr:colOff>1123950</xdr:colOff>
      <xdr:row>0</xdr:row>
      <xdr:rowOff>104775</xdr:rowOff>
    </xdr:from>
    <xdr:to>
      <xdr:col>9</xdr:col>
      <xdr:colOff>28575</xdr:colOff>
      <xdr:row>5</xdr:row>
      <xdr:rowOff>133350</xdr:rowOff>
    </xdr:to>
    <xdr:sp macro="" textlink="">
      <xdr:nvSpPr>
        <xdr:cNvPr id="3" name="Plaque 2">
          <a:hlinkClick xmlns:r="http://schemas.openxmlformats.org/officeDocument/2006/relationships" r:id="rId2" tooltip="CLIC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33950" y="104775"/>
          <a:ext cx="2324100" cy="9810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AFFICHE JEU PROVENCAL ELIMINATION DIRECTE CUMUL</a:t>
          </a:r>
        </a:p>
      </xdr:txBody>
    </xdr:sp>
    <xdr:clientData/>
  </xdr:twoCellAnchor>
  <xdr:twoCellAnchor>
    <xdr:from>
      <xdr:col>2</xdr:col>
      <xdr:colOff>38100</xdr:colOff>
      <xdr:row>7</xdr:row>
      <xdr:rowOff>171450</xdr:rowOff>
    </xdr:from>
    <xdr:to>
      <xdr:col>4</xdr:col>
      <xdr:colOff>466725</xdr:colOff>
      <xdr:row>13</xdr:row>
      <xdr:rowOff>9525</xdr:rowOff>
    </xdr:to>
    <xdr:sp macro="" textlink="">
      <xdr:nvSpPr>
        <xdr:cNvPr id="4" name="Plaque 3">
          <a:hlinkClick xmlns:r="http://schemas.openxmlformats.org/officeDocument/2006/relationships" r:id="rId3" tooltip="CLIC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62100" y="1504950"/>
          <a:ext cx="1952625" cy="9810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JEU PROVENCAL ELIMINATION DIRECTE PARTIE PERDUE</a:t>
          </a:r>
        </a:p>
      </xdr:txBody>
    </xdr:sp>
    <xdr:clientData/>
  </xdr:twoCellAnchor>
  <xdr:twoCellAnchor>
    <xdr:from>
      <xdr:col>6</xdr:col>
      <xdr:colOff>28575</xdr:colOff>
      <xdr:row>8</xdr:row>
      <xdr:rowOff>28575</xdr:rowOff>
    </xdr:from>
    <xdr:to>
      <xdr:col>9</xdr:col>
      <xdr:colOff>66675</xdr:colOff>
      <xdr:row>13</xdr:row>
      <xdr:rowOff>57150</xdr:rowOff>
    </xdr:to>
    <xdr:sp macro="" textlink="">
      <xdr:nvSpPr>
        <xdr:cNvPr id="5" name="Plaque 4">
          <a:hlinkClick xmlns:r="http://schemas.openxmlformats.org/officeDocument/2006/relationships" r:id="rId4" tooltip="CLIC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972050" y="1552575"/>
          <a:ext cx="2324100" cy="9810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AFFICHE JEU PROVENCAL ELIMINATION DIRECTE PARTIE PERDUE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179069</xdr:colOff>
      <xdr:row>19</xdr:row>
      <xdr:rowOff>85725</xdr:rowOff>
    </xdr:from>
    <xdr:to>
      <xdr:col>10</xdr:col>
      <xdr:colOff>293370</xdr:colOff>
      <xdr:row>27</xdr:row>
      <xdr:rowOff>95250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91099" y="3257550"/>
          <a:ext cx="3590926" cy="1914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NOTICE D'EMPLOI </a:t>
          </a:r>
        </a:p>
        <a:p>
          <a:pPr>
            <a:lnSpc>
              <a:spcPts val="900"/>
            </a:lnSpc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On informe les cellules bleutées </a:t>
          </a:r>
        </a:p>
        <a:p>
          <a:pPr>
            <a:lnSpc>
              <a:spcPts val="1100"/>
            </a:lnSpc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CDE 2 Nom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du Délégué ,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CDE3 N° et désignation du National, idem CDE 4 -5 et 6,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I2  La dotation de l'Organisateur,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I4  Le nombre d'équipe engagée, </a:t>
          </a: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Par tâtonnement on informe les cellules de C21 à C29 </a:t>
          </a: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pour obtenir dans la cellule</a:t>
          </a:r>
        </a:p>
        <a:p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-  I29 une valeur supérieure K 29</a:t>
          </a:r>
        </a:p>
        <a:p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-  I30 une valeur inférieure à K30</a:t>
          </a: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</a:t>
          </a: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47625</xdr:colOff>
      <xdr:row>10</xdr:row>
      <xdr:rowOff>19050</xdr:rowOff>
    </xdr:from>
    <xdr:to>
      <xdr:col>14</xdr:col>
      <xdr:colOff>476250</xdr:colOff>
      <xdr:row>15</xdr:row>
      <xdr:rowOff>47625</xdr:rowOff>
    </xdr:to>
    <xdr:sp macro="" textlink="">
      <xdr:nvSpPr>
        <xdr:cNvPr id="3" name="Plaque 2">
          <a:hlinkClick xmlns:r="http://schemas.openxmlformats.org/officeDocument/2006/relationships" r:id="rId1" tooltip="CLIC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858375" y="1809750"/>
          <a:ext cx="1952625" cy="9810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RETOUR AU 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3</xdr:row>
      <xdr:rowOff>190500</xdr:rowOff>
    </xdr:from>
    <xdr:to>
      <xdr:col>9</xdr:col>
      <xdr:colOff>219075</xdr:colOff>
      <xdr:row>7</xdr:row>
      <xdr:rowOff>171450</xdr:rowOff>
    </xdr:to>
    <xdr:sp macro="" textlink="">
      <xdr:nvSpPr>
        <xdr:cNvPr id="2" name="Plaque 1">
          <a:hlinkClick xmlns:r="http://schemas.openxmlformats.org/officeDocument/2006/relationships" r:id="rId1" tooltip="CLIC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458325" y="1133475"/>
          <a:ext cx="1952625" cy="9810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RETOUR AU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150495</xdr:colOff>
      <xdr:row>19</xdr:row>
      <xdr:rowOff>327659</xdr:rowOff>
    </xdr:from>
    <xdr:to>
      <xdr:col>10</xdr:col>
      <xdr:colOff>537196</xdr:colOff>
      <xdr:row>28</xdr:row>
      <xdr:rowOff>76185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867275" y="3695699"/>
          <a:ext cx="3762375" cy="1838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NOTICE D'EMPLOI </a:t>
          </a:r>
          <a:endParaRPr lang="fr-FR"/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On informe les cellules bleutées </a:t>
          </a:r>
          <a:endParaRPr lang="fr-FR"/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CDE 2 Nom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du Délégué,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CDE3 N° et désignation du National, idem CDE 4 -5 et 6,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I2  La dotation de l'Organisateur,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I4  Le nombre d'équipe engagée,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Par tâtonnement on informe les cellules de C21 à C30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pour obtenir dans la cellule</a:t>
          </a:r>
          <a:endParaRPr lang="fr-FR"/>
        </a:p>
        <a:p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-  I30 une valeur supérieure K30</a:t>
          </a:r>
          <a:endParaRPr lang="fr-FR">
            <a:solidFill>
              <a:srgbClr val="FF0000"/>
            </a:solidFill>
          </a:endParaRPr>
        </a:p>
        <a:p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-  I31une valeur inférieure à K31</a:t>
          </a:r>
          <a:endParaRPr lang="fr-FR">
            <a:solidFill>
              <a:srgbClr val="FF0000"/>
            </a:solidFill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fr-FR"/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171450</xdr:colOff>
      <xdr:row>4</xdr:row>
      <xdr:rowOff>180975</xdr:rowOff>
    </xdr:from>
    <xdr:to>
      <xdr:col>14</xdr:col>
      <xdr:colOff>600075</xdr:colOff>
      <xdr:row>10</xdr:row>
      <xdr:rowOff>123825</xdr:rowOff>
    </xdr:to>
    <xdr:sp macro="" textlink="">
      <xdr:nvSpPr>
        <xdr:cNvPr id="3" name="Plaque 2">
          <a:hlinkClick xmlns:r="http://schemas.openxmlformats.org/officeDocument/2006/relationships" r:id="rId1" tooltip="CLIC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820275" y="933450"/>
          <a:ext cx="1952625" cy="9810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RETOUR AU 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3</xdr:row>
      <xdr:rowOff>247650</xdr:rowOff>
    </xdr:from>
    <xdr:to>
      <xdr:col>8</xdr:col>
      <xdr:colOff>590550</xdr:colOff>
      <xdr:row>8</xdr:row>
      <xdr:rowOff>19050</xdr:rowOff>
    </xdr:to>
    <xdr:sp macro="" textlink="">
      <xdr:nvSpPr>
        <xdr:cNvPr id="3" name="Plaque 2">
          <a:hlinkClick xmlns:r="http://schemas.openxmlformats.org/officeDocument/2006/relationships" r:id="rId1" tooltip="CLIC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9067800" y="1114425"/>
          <a:ext cx="1952625" cy="9810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RETOUR AU MENU</a:t>
          </a:r>
        </a:p>
      </xdr:txBody>
    </xdr:sp>
    <xdr:clientData/>
  </xdr:twoCellAnchor>
  <xdr:twoCellAnchor editAs="oneCell">
    <xdr:from>
      <xdr:col>3</xdr:col>
      <xdr:colOff>933450</xdr:colOff>
      <xdr:row>1</xdr:row>
      <xdr:rowOff>123825</xdr:rowOff>
    </xdr:from>
    <xdr:to>
      <xdr:col>4</xdr:col>
      <xdr:colOff>504825</xdr:colOff>
      <xdr:row>4</xdr:row>
      <xdr:rowOff>247650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81675" y="438150"/>
          <a:ext cx="12192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217170</xdr:colOff>
      <xdr:row>18</xdr:row>
      <xdr:rowOff>85726</xdr:rowOff>
    </xdr:from>
    <xdr:to>
      <xdr:col>10</xdr:col>
      <xdr:colOff>243848</xdr:colOff>
      <xdr:row>26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019675" y="3552826"/>
          <a:ext cx="3457575" cy="1924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NOTICE D'EMPLOIE </a:t>
          </a:r>
          <a:endParaRPr lang="fr-FR"/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On informe les cellules bleutées </a:t>
          </a:r>
          <a:endParaRPr lang="fr-FR"/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CDE 2 Nom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du Délégués,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CDE3 N° et désignation du National, idem CDE 4 -5 et 6,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I2  La dotation de l'Organisateur,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I4  Le nombre d'équipe engagée,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Par tâtonnement on informe les cellules de C21 à C29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pour obtenir dans la cellule</a:t>
          </a:r>
          <a:endParaRPr lang="fr-FR"/>
        </a:p>
        <a:p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-  I29 une valeur supérieure K29</a:t>
          </a:r>
          <a:endParaRPr lang="fr-FR">
            <a:solidFill>
              <a:srgbClr val="FF0000"/>
            </a:solidFill>
          </a:endParaRPr>
        </a:p>
        <a:p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-  I30 une valeur inférieure à K30</a:t>
          </a:r>
          <a:endParaRPr lang="fr-FR">
            <a:solidFill>
              <a:srgbClr val="FF0000"/>
            </a:solidFill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fr-FR"/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171450</xdr:colOff>
      <xdr:row>6</xdr:row>
      <xdr:rowOff>95250</xdr:rowOff>
    </xdr:from>
    <xdr:to>
      <xdr:col>14</xdr:col>
      <xdr:colOff>600075</xdr:colOff>
      <xdr:row>11</xdr:row>
      <xdr:rowOff>66675</xdr:rowOff>
    </xdr:to>
    <xdr:sp macro="" textlink="">
      <xdr:nvSpPr>
        <xdr:cNvPr id="3" name="Plaque 2">
          <a:hlinkClick xmlns:r="http://schemas.openxmlformats.org/officeDocument/2006/relationships" r:id="rId1" tooltip="CLIC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9934575" y="1181100"/>
          <a:ext cx="1952625" cy="9810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RETOUR AU 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</xdr:row>
      <xdr:rowOff>0</xdr:rowOff>
    </xdr:from>
    <xdr:to>
      <xdr:col>8</xdr:col>
      <xdr:colOff>581025</xdr:colOff>
      <xdr:row>5</xdr:row>
      <xdr:rowOff>38100</xdr:rowOff>
    </xdr:to>
    <xdr:sp macro="" textlink="">
      <xdr:nvSpPr>
        <xdr:cNvPr id="3" name="Plaque 2">
          <a:hlinkClick xmlns:r="http://schemas.openxmlformats.org/officeDocument/2006/relationships" r:id="rId1" tooltip="CLIC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9058275" y="628650"/>
          <a:ext cx="1952625" cy="9810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RETOUR AU 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150495</xdr:colOff>
      <xdr:row>19</xdr:row>
      <xdr:rowOff>327659</xdr:rowOff>
    </xdr:from>
    <xdr:to>
      <xdr:col>10</xdr:col>
      <xdr:colOff>537196</xdr:colOff>
      <xdr:row>28</xdr:row>
      <xdr:rowOff>76185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867275" y="3619499"/>
          <a:ext cx="3790950" cy="1838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NOTICE D'EMPLOI </a:t>
          </a:r>
          <a:endParaRPr lang="fr-FR"/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On informe les cellules bleutées </a:t>
          </a:r>
          <a:endParaRPr lang="fr-FR"/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CDE 2 Nom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du Délégué,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CDE3 N° et désignation du National, idem CDE 4 -5 et 6,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I2  La dotation de l'Organisateur,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I4  Le nombre d'équipe engagée,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Par tâtonnement on informe les cellules de C21 à C30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pour obtenir dans la cellule</a:t>
          </a:r>
          <a:endParaRPr lang="fr-FR"/>
        </a:p>
        <a:p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-  I30 une valeur supérieure K30</a:t>
          </a:r>
          <a:endParaRPr lang="fr-FR">
            <a:solidFill>
              <a:srgbClr val="FF0000"/>
            </a:solidFill>
          </a:endParaRPr>
        </a:p>
        <a:p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-  I31une valeur inférieure à K31</a:t>
          </a:r>
          <a:endParaRPr lang="fr-FR">
            <a:solidFill>
              <a:srgbClr val="FF0000"/>
            </a:solidFill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fr-FR"/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142875</xdr:colOff>
      <xdr:row>11</xdr:row>
      <xdr:rowOff>0</xdr:rowOff>
    </xdr:from>
    <xdr:to>
      <xdr:col>14</xdr:col>
      <xdr:colOff>638175</xdr:colOff>
      <xdr:row>16</xdr:row>
      <xdr:rowOff>200025</xdr:rowOff>
    </xdr:to>
    <xdr:sp macro="" textlink="">
      <xdr:nvSpPr>
        <xdr:cNvPr id="3" name="Plaqu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9791700" y="1905000"/>
          <a:ext cx="2019300" cy="10191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RETOUR AU 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11</xdr:row>
      <xdr:rowOff>114300</xdr:rowOff>
    </xdr:from>
    <xdr:to>
      <xdr:col>8</xdr:col>
      <xdr:colOff>523875</xdr:colOff>
      <xdr:row>14</xdr:row>
      <xdr:rowOff>123825</xdr:rowOff>
    </xdr:to>
    <xdr:sp macro="" textlink="">
      <xdr:nvSpPr>
        <xdr:cNvPr id="2" name="Plaqu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515475" y="2714625"/>
          <a:ext cx="1914525" cy="108585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RETOUR AU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4:F27"/>
  <sheetViews>
    <sheetView workbookViewId="0"/>
  </sheetViews>
  <sheetFormatPr baseColWidth="10" defaultColWidth="11.44140625" defaultRowHeight="14.4" x14ac:dyDescent="0.3"/>
  <cols>
    <col min="1" max="5" width="11.44140625" style="151"/>
    <col min="6" max="6" width="17" style="151" customWidth="1"/>
    <col min="7" max="16384" width="11.44140625" style="151"/>
  </cols>
  <sheetData>
    <row r="4" spans="5:6" x14ac:dyDescent="0.3">
      <c r="E4" s="317" t="s">
        <v>103</v>
      </c>
      <c r="F4" s="317"/>
    </row>
    <row r="11" spans="5:6" x14ac:dyDescent="0.3">
      <c r="E11" s="315" t="s">
        <v>102</v>
      </c>
      <c r="F11" s="315"/>
    </row>
    <row r="18" spans="5:6" x14ac:dyDescent="0.3">
      <c r="E18" s="316"/>
      <c r="F18" s="316"/>
    </row>
    <row r="27" spans="5:6" x14ac:dyDescent="0.3">
      <c r="E27" s="316"/>
      <c r="F27" s="316"/>
    </row>
  </sheetData>
  <mergeCells count="4">
    <mergeCell ref="E11:F11"/>
    <mergeCell ref="E18:F18"/>
    <mergeCell ref="E27:F27"/>
    <mergeCell ref="E4:F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showGridLines="0" topLeftCell="A11" workbookViewId="0">
      <selection sqref="A1:K1"/>
    </sheetView>
  </sheetViews>
  <sheetFormatPr baseColWidth="10" defaultColWidth="11.44140625" defaultRowHeight="14.4" x14ac:dyDescent="0.3"/>
  <cols>
    <col min="1" max="3" width="11.44140625" style="153"/>
    <col min="4" max="4" width="15" style="153" customWidth="1"/>
    <col min="5" max="7" width="11.44140625" style="153"/>
    <col min="8" max="8" width="16.33203125" style="153" customWidth="1"/>
    <col min="9" max="9" width="13.109375" style="153" bestFit="1" customWidth="1"/>
    <col min="10" max="10" width="13" style="153" customWidth="1"/>
    <col min="11" max="16384" width="11.44140625" style="153"/>
  </cols>
  <sheetData>
    <row r="1" spans="1:16" ht="9" customHeight="1" x14ac:dyDescent="0.3">
      <c r="A1" s="350" t="s">
        <v>101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6" ht="18" x14ac:dyDescent="0.3">
      <c r="A2" s="329" t="s">
        <v>105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6" ht="15.6" x14ac:dyDescent="0.3">
      <c r="A3" s="335" t="s">
        <v>36</v>
      </c>
      <c r="B3" s="336"/>
      <c r="C3" s="332"/>
      <c r="D3" s="333"/>
      <c r="E3" s="334"/>
      <c r="F3" s="330" t="s">
        <v>1</v>
      </c>
      <c r="G3" s="337"/>
      <c r="H3" s="331"/>
      <c r="I3" s="138"/>
      <c r="J3" s="330" t="s">
        <v>2</v>
      </c>
      <c r="K3" s="331"/>
    </row>
    <row r="4" spans="1:16" ht="15.6" x14ac:dyDescent="0.3">
      <c r="A4" s="335" t="s">
        <v>37</v>
      </c>
      <c r="B4" s="336"/>
      <c r="C4" s="332"/>
      <c r="D4" s="333"/>
      <c r="E4" s="334"/>
      <c r="F4" s="330"/>
      <c r="G4" s="337"/>
      <c r="H4" s="331"/>
      <c r="I4" s="154"/>
      <c r="J4" s="155"/>
      <c r="K4" s="156">
        <f>I3</f>
        <v>0</v>
      </c>
    </row>
    <row r="5" spans="1:16" ht="15.6" x14ac:dyDescent="0.3">
      <c r="A5" s="335" t="s">
        <v>45</v>
      </c>
      <c r="B5" s="336"/>
      <c r="C5" s="332"/>
      <c r="D5" s="333"/>
      <c r="E5" s="334"/>
      <c r="F5" s="330" t="s">
        <v>77</v>
      </c>
      <c r="G5" s="337"/>
      <c r="H5" s="331"/>
      <c r="I5" s="289"/>
      <c r="J5" s="4">
        <f>F11*G11</f>
        <v>15</v>
      </c>
      <c r="K5" s="156">
        <f>I5*J5</f>
        <v>0</v>
      </c>
    </row>
    <row r="6" spans="1:16" ht="15.6" x14ac:dyDescent="0.3">
      <c r="A6" s="335" t="s">
        <v>38</v>
      </c>
      <c r="B6" s="336"/>
      <c r="C6" s="332"/>
      <c r="D6" s="333"/>
      <c r="E6" s="334"/>
      <c r="F6" s="330" t="s">
        <v>79</v>
      </c>
      <c r="G6" s="337"/>
      <c r="H6" s="331"/>
      <c r="I6" s="7">
        <f>ROUNDUP($I$5/2,0)</f>
        <v>0</v>
      </c>
      <c r="J6" s="157" t="s">
        <v>3</v>
      </c>
      <c r="K6" s="158">
        <f>SUM(K4:K5)</f>
        <v>0</v>
      </c>
    </row>
    <row r="7" spans="1:16" ht="15.6" x14ac:dyDescent="0.3">
      <c r="A7" s="335" t="s">
        <v>39</v>
      </c>
      <c r="B7" s="336"/>
      <c r="C7" s="341"/>
      <c r="D7" s="342"/>
      <c r="E7" s="343"/>
      <c r="F7" s="330"/>
      <c r="G7" s="337"/>
      <c r="H7" s="331"/>
      <c r="I7" s="7"/>
      <c r="J7" s="159"/>
      <c r="K7" s="159"/>
    </row>
    <row r="8" spans="1:16" ht="4.5" customHeight="1" x14ac:dyDescent="0.3">
      <c r="A8" s="160"/>
      <c r="B8" s="161"/>
      <c r="C8" s="161"/>
      <c r="D8" s="161"/>
      <c r="E8" s="162"/>
      <c r="F8" s="162"/>
      <c r="G8" s="163"/>
      <c r="H8" s="164"/>
      <c r="I8" s="161"/>
      <c r="J8" s="161"/>
      <c r="K8" s="165"/>
    </row>
    <row r="9" spans="1:16" ht="15" customHeight="1" x14ac:dyDescent="0.3">
      <c r="A9" s="354" t="s">
        <v>4</v>
      </c>
      <c r="B9" s="355"/>
      <c r="C9" s="355"/>
      <c r="D9" s="355"/>
      <c r="E9" s="355"/>
      <c r="F9" s="355"/>
      <c r="G9" s="355"/>
      <c r="H9" s="355"/>
      <c r="I9" s="355"/>
      <c r="J9" s="356"/>
      <c r="K9" s="165"/>
      <c r="L9" s="152"/>
      <c r="M9" s="152"/>
      <c r="N9" s="152"/>
      <c r="O9" s="152"/>
      <c r="P9" s="152"/>
    </row>
    <row r="10" spans="1:16" ht="15" customHeight="1" x14ac:dyDescent="0.3">
      <c r="A10" s="166"/>
      <c r="B10" s="162"/>
      <c r="C10" s="162"/>
      <c r="D10" s="162"/>
      <c r="E10" s="167"/>
      <c r="F10" s="167" t="s">
        <v>5</v>
      </c>
      <c r="G10" s="168" t="s">
        <v>6</v>
      </c>
      <c r="H10" s="162"/>
      <c r="I10" s="162"/>
      <c r="J10" s="162"/>
      <c r="K10" s="165"/>
      <c r="L10" s="152"/>
      <c r="M10" s="152"/>
      <c r="N10" s="152"/>
      <c r="O10" s="152"/>
      <c r="P10" s="152"/>
    </row>
    <row r="11" spans="1:16" ht="15" customHeight="1" x14ac:dyDescent="0.3">
      <c r="A11" s="338" t="s">
        <v>7</v>
      </c>
      <c r="B11" s="339"/>
      <c r="C11" s="339"/>
      <c r="D11" s="340"/>
      <c r="E11" s="18"/>
      <c r="F11" s="169">
        <v>3</v>
      </c>
      <c r="G11" s="170">
        <v>5</v>
      </c>
      <c r="H11" s="171">
        <f>F11*G11</f>
        <v>15</v>
      </c>
      <c r="I11" s="161"/>
      <c r="J11" s="161"/>
      <c r="K11" s="165"/>
      <c r="L11" s="152"/>
      <c r="M11" s="152"/>
      <c r="N11" s="152"/>
      <c r="O11" s="152"/>
      <c r="P11" s="152"/>
    </row>
    <row r="12" spans="1:16" ht="15" customHeight="1" x14ac:dyDescent="0.3">
      <c r="A12" s="338" t="s">
        <v>8</v>
      </c>
      <c r="B12" s="339"/>
      <c r="C12" s="339"/>
      <c r="D12" s="340"/>
      <c r="E12" s="162"/>
      <c r="F12" s="162"/>
      <c r="G12" s="170">
        <f>I3</f>
        <v>0</v>
      </c>
      <c r="H12" s="172">
        <f>K5</f>
        <v>0</v>
      </c>
      <c r="I12" s="161"/>
      <c r="J12" s="161"/>
      <c r="K12" s="165"/>
      <c r="L12" s="152"/>
      <c r="M12" s="152"/>
      <c r="N12" s="152"/>
      <c r="O12" s="152"/>
      <c r="P12" s="152"/>
    </row>
    <row r="13" spans="1:16" ht="15" customHeight="1" x14ac:dyDescent="0.3">
      <c r="A13" s="338" t="s">
        <v>9</v>
      </c>
      <c r="B13" s="339"/>
      <c r="C13" s="339"/>
      <c r="D13" s="340"/>
      <c r="E13" s="162"/>
      <c r="F13" s="162"/>
      <c r="G13" s="173"/>
      <c r="H13" s="174">
        <f>K6</f>
        <v>0</v>
      </c>
      <c r="I13" s="175"/>
      <c r="J13" s="176"/>
      <c r="K13" s="165"/>
      <c r="L13" s="152"/>
      <c r="M13" s="152"/>
      <c r="N13" s="152"/>
      <c r="O13" s="152"/>
      <c r="P13" s="152"/>
    </row>
    <row r="14" spans="1:16" ht="15" customHeight="1" x14ac:dyDescent="0.3">
      <c r="A14" s="344" t="s">
        <v>96</v>
      </c>
      <c r="B14" s="345"/>
      <c r="C14" s="345"/>
      <c r="D14" s="345"/>
      <c r="E14" s="345"/>
      <c r="F14" s="346"/>
      <c r="G14" s="178">
        <v>0.25</v>
      </c>
      <c r="H14" s="179">
        <f>H13*G14</f>
        <v>0</v>
      </c>
      <c r="I14" s="175"/>
      <c r="J14" s="176"/>
      <c r="K14" s="165"/>
      <c r="L14" s="152"/>
      <c r="M14" s="152"/>
      <c r="N14" s="152"/>
      <c r="O14" s="152"/>
      <c r="P14" s="152"/>
    </row>
    <row r="15" spans="1:16" ht="15" customHeight="1" x14ac:dyDescent="0.3">
      <c r="A15" s="347" t="s">
        <v>97</v>
      </c>
      <c r="B15" s="348"/>
      <c r="C15" s="348"/>
      <c r="D15" s="348"/>
      <c r="E15" s="348"/>
      <c r="F15" s="349"/>
      <c r="G15" s="181">
        <v>0.6</v>
      </c>
      <c r="H15" s="182">
        <f>H14*G15</f>
        <v>0</v>
      </c>
      <c r="I15" s="175"/>
      <c r="J15" s="176"/>
      <c r="K15" s="165"/>
      <c r="L15" s="152"/>
      <c r="M15" s="152"/>
      <c r="N15" s="152"/>
      <c r="O15" s="152"/>
      <c r="P15" s="152"/>
    </row>
    <row r="16" spans="1:16" ht="4.5" customHeight="1" x14ac:dyDescent="0.3">
      <c r="A16" s="162"/>
      <c r="B16" s="162"/>
      <c r="C16" s="162"/>
      <c r="D16" s="162"/>
      <c r="E16" s="162"/>
      <c r="F16" s="162"/>
      <c r="G16" s="173"/>
      <c r="H16" s="183"/>
      <c r="I16" s="175"/>
      <c r="J16" s="176"/>
      <c r="K16" s="165"/>
      <c r="L16" s="229"/>
      <c r="M16" s="152"/>
      <c r="N16" s="152"/>
      <c r="O16" s="152"/>
      <c r="P16" s="152"/>
    </row>
    <row r="17" spans="1:16" ht="18" x14ac:dyDescent="0.3">
      <c r="A17" s="325" t="s">
        <v>40</v>
      </c>
      <c r="B17" s="325"/>
      <c r="C17" s="325"/>
      <c r="D17" s="325"/>
      <c r="E17" s="325"/>
      <c r="F17" s="325"/>
      <c r="G17" s="325"/>
      <c r="H17" s="325"/>
      <c r="I17" s="325"/>
      <c r="J17" s="325"/>
      <c r="K17" s="165"/>
      <c r="L17" s="152"/>
      <c r="M17" s="152"/>
      <c r="N17" s="152"/>
      <c r="O17" s="152"/>
      <c r="P17" s="152"/>
    </row>
    <row r="18" spans="1:16" ht="4.5" customHeight="1" x14ac:dyDescent="0.3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5"/>
      <c r="L18" s="152"/>
      <c r="M18" s="152"/>
      <c r="N18" s="152"/>
      <c r="O18" s="152"/>
      <c r="P18" s="152"/>
    </row>
    <row r="19" spans="1:16" x14ac:dyDescent="0.3">
      <c r="A19" s="161"/>
      <c r="B19" s="357" t="s">
        <v>9</v>
      </c>
      <c r="C19" s="358"/>
      <c r="D19" s="359"/>
      <c r="E19" s="185">
        <f>H13</f>
        <v>0</v>
      </c>
      <c r="F19" s="169"/>
      <c r="G19" s="352" t="s">
        <v>80</v>
      </c>
      <c r="H19" s="353"/>
      <c r="I19" s="353"/>
      <c r="J19" s="353"/>
      <c r="K19" s="353"/>
      <c r="L19" s="152"/>
      <c r="M19" s="152"/>
      <c r="N19" s="152"/>
      <c r="O19" s="152"/>
      <c r="P19" s="152"/>
    </row>
    <row r="20" spans="1:16" ht="43.2" x14ac:dyDescent="0.3">
      <c r="A20" s="186"/>
      <c r="B20" s="187" t="s">
        <v>12</v>
      </c>
      <c r="C20" s="187" t="s">
        <v>13</v>
      </c>
      <c r="D20" s="188" t="s">
        <v>14</v>
      </c>
      <c r="E20" s="189" t="s">
        <v>15</v>
      </c>
      <c r="F20" s="190" t="s">
        <v>16</v>
      </c>
      <c r="G20" s="163"/>
      <c r="H20" s="162"/>
      <c r="I20" s="162"/>
      <c r="J20" s="162"/>
      <c r="K20" s="165"/>
    </row>
    <row r="21" spans="1:16" ht="15" customHeight="1" x14ac:dyDescent="0.3">
      <c r="A21" s="314" t="s">
        <v>29</v>
      </c>
      <c r="B21" s="18">
        <f>I6</f>
        <v>0</v>
      </c>
      <c r="C21" s="192">
        <v>0</v>
      </c>
      <c r="D21" s="193">
        <f>B21*C21</f>
        <v>0</v>
      </c>
      <c r="E21" s="172">
        <f>H13-D21</f>
        <v>0</v>
      </c>
      <c r="F21" s="194"/>
      <c r="G21" s="195"/>
      <c r="H21" s="196"/>
      <c r="I21" s="162"/>
      <c r="J21" s="162"/>
      <c r="K21" s="165"/>
    </row>
    <row r="22" spans="1:16" ht="15" customHeight="1" x14ac:dyDescent="0.3">
      <c r="A22" s="314" t="s">
        <v>34</v>
      </c>
      <c r="B22" s="42">
        <f>ROUNDUP($B$21/2,0)</f>
        <v>0</v>
      </c>
      <c r="C22" s="290"/>
      <c r="D22" s="193">
        <f t="shared" ref="D22:D30" si="0">B22*C22</f>
        <v>0</v>
      </c>
      <c r="E22" s="197">
        <f>E21-D22</f>
        <v>0</v>
      </c>
      <c r="F22" s="194">
        <f>C21+C22</f>
        <v>0</v>
      </c>
      <c r="G22" s="198"/>
      <c r="H22" s="199"/>
      <c r="I22" s="199"/>
      <c r="J22" s="162"/>
      <c r="K22" s="165"/>
    </row>
    <row r="23" spans="1:16" ht="15" customHeight="1" x14ac:dyDescent="0.3">
      <c r="A23" s="314" t="s">
        <v>17</v>
      </c>
      <c r="B23" s="18">
        <f>IF(B22&gt;=128,B22-128,IF(B22&gt;=64,B22-"64",IF(B22&gt;=32,B22-"32",IF(B22&gt;=16,B22-16,0))))</f>
        <v>0</v>
      </c>
      <c r="C23" s="290"/>
      <c r="D23" s="193">
        <f t="shared" si="0"/>
        <v>0</v>
      </c>
      <c r="E23" s="197">
        <f t="shared" ref="E23:E30" si="1">E22-D23</f>
        <v>0</v>
      </c>
      <c r="F23" s="194">
        <f>SUM(C22:C23)</f>
        <v>0</v>
      </c>
      <c r="G23" s="200"/>
      <c r="H23" s="201"/>
      <c r="I23" s="202"/>
      <c r="J23" s="173"/>
      <c r="K23" s="173"/>
    </row>
    <row r="24" spans="1:16" ht="15" customHeight="1" x14ac:dyDescent="0.3">
      <c r="A24" s="314" t="s">
        <v>18</v>
      </c>
      <c r="B24" s="42">
        <f>IF(B22-B23=128,128/2,0)</f>
        <v>0</v>
      </c>
      <c r="C24" s="291"/>
      <c r="D24" s="193">
        <f t="shared" si="0"/>
        <v>0</v>
      </c>
      <c r="E24" s="197">
        <f t="shared" si="1"/>
        <v>0</v>
      </c>
      <c r="F24" s="194">
        <f>SUM(C21:C24)</f>
        <v>0</v>
      </c>
      <c r="G24" s="200"/>
      <c r="H24" s="201"/>
      <c r="I24" s="202"/>
      <c r="J24" s="173"/>
      <c r="K24" s="173"/>
    </row>
    <row r="25" spans="1:16" ht="15" customHeight="1" x14ac:dyDescent="0.3">
      <c r="A25" s="314" t="s">
        <v>19</v>
      </c>
      <c r="B25" s="203">
        <f>IF(B22-B23=64,32,IF(B24=64,B24/2,0))</f>
        <v>0</v>
      </c>
      <c r="C25" s="291"/>
      <c r="D25" s="193">
        <f t="shared" si="0"/>
        <v>0</v>
      </c>
      <c r="E25" s="197">
        <f t="shared" si="1"/>
        <v>0</v>
      </c>
      <c r="F25" s="194">
        <f>SUM(C21:C25)</f>
        <v>0</v>
      </c>
      <c r="G25" s="204"/>
      <c r="H25" s="173"/>
      <c r="I25" s="173"/>
      <c r="J25" s="173"/>
      <c r="K25" s="173"/>
    </row>
    <row r="26" spans="1:16" ht="15" customHeight="1" x14ac:dyDescent="0.3">
      <c r="A26" s="190" t="s">
        <v>20</v>
      </c>
      <c r="B26" s="166" t="str">
        <f>IF(B22-B23=32,"16",IF(B25=32,B25/2,"0"))</f>
        <v>0</v>
      </c>
      <c r="C26" s="291"/>
      <c r="D26" s="193">
        <f t="shared" si="0"/>
        <v>0</v>
      </c>
      <c r="E26" s="197">
        <f t="shared" si="1"/>
        <v>0</v>
      </c>
      <c r="F26" s="194">
        <f>SUM(C21:C26)</f>
        <v>0</v>
      </c>
      <c r="G26" s="163"/>
      <c r="H26" s="162"/>
      <c r="I26" s="162"/>
      <c r="J26" s="162"/>
      <c r="K26" s="165"/>
    </row>
    <row r="27" spans="1:16" ht="15" customHeight="1" x14ac:dyDescent="0.3">
      <c r="A27" s="190" t="s">
        <v>21</v>
      </c>
      <c r="B27" s="203">
        <v>8</v>
      </c>
      <c r="C27" s="292"/>
      <c r="D27" s="193">
        <f t="shared" si="0"/>
        <v>0</v>
      </c>
      <c r="E27" s="197">
        <f t="shared" si="1"/>
        <v>0</v>
      </c>
      <c r="F27" s="194">
        <f>SUM(C21:C27)</f>
        <v>0</v>
      </c>
      <c r="G27" s="163"/>
      <c r="H27" s="162"/>
      <c r="I27" s="162"/>
      <c r="J27" s="162"/>
      <c r="K27" s="165"/>
    </row>
    <row r="28" spans="1:16" ht="15" customHeight="1" x14ac:dyDescent="0.3">
      <c r="A28" s="190" t="s">
        <v>22</v>
      </c>
      <c r="B28" s="166">
        <v>4</v>
      </c>
      <c r="C28" s="291"/>
      <c r="D28" s="193">
        <f t="shared" si="0"/>
        <v>0</v>
      </c>
      <c r="E28" s="197">
        <f t="shared" si="1"/>
        <v>0</v>
      </c>
      <c r="F28" s="194">
        <f>SUM(C21:C28)</f>
        <v>0</v>
      </c>
      <c r="G28" s="163"/>
      <c r="H28" s="162"/>
      <c r="I28" s="162"/>
      <c r="J28" s="162"/>
      <c r="K28" s="165"/>
    </row>
    <row r="29" spans="1:16" ht="15" customHeight="1" x14ac:dyDescent="0.3">
      <c r="A29" s="190" t="s">
        <v>23</v>
      </c>
      <c r="B29" s="203">
        <v>2</v>
      </c>
      <c r="C29" s="291"/>
      <c r="D29" s="193">
        <f t="shared" si="0"/>
        <v>0</v>
      </c>
      <c r="E29" s="197">
        <f t="shared" si="1"/>
        <v>0</v>
      </c>
      <c r="F29" s="194">
        <f>SUM(C21:C29)</f>
        <v>0</v>
      </c>
      <c r="G29" s="322" t="s">
        <v>24</v>
      </c>
      <c r="H29" s="323"/>
      <c r="I29" s="205">
        <f>F29</f>
        <v>0</v>
      </c>
      <c r="J29" s="206" t="s">
        <v>68</v>
      </c>
      <c r="K29" s="207">
        <f>I30*G15</f>
        <v>0</v>
      </c>
    </row>
    <row r="30" spans="1:16" ht="15" customHeight="1" x14ac:dyDescent="0.3">
      <c r="A30" s="190" t="s">
        <v>26</v>
      </c>
      <c r="B30" s="208">
        <v>1</v>
      </c>
      <c r="C30" s="172">
        <f>E29</f>
        <v>0</v>
      </c>
      <c r="D30" s="193">
        <f t="shared" si="0"/>
        <v>0</v>
      </c>
      <c r="E30" s="197">
        <f t="shared" si="1"/>
        <v>0</v>
      </c>
      <c r="F30" s="194">
        <f>SUM(C21:C30)</f>
        <v>0</v>
      </c>
      <c r="G30" s="326" t="s">
        <v>27</v>
      </c>
      <c r="H30" s="327"/>
      <c r="I30" s="205">
        <f>F30</f>
        <v>0</v>
      </c>
      <c r="J30" s="209" t="s">
        <v>87</v>
      </c>
      <c r="K30" s="210">
        <f>H14</f>
        <v>0</v>
      </c>
    </row>
    <row r="31" spans="1:16" ht="18" x14ac:dyDescent="0.3">
      <c r="A31" s="328" t="str">
        <f>IF(C30&lt;C29,"Indem.Finale doit être &gt; indem. Finaliste","")</f>
        <v/>
      </c>
      <c r="B31" s="328"/>
      <c r="C31" s="328"/>
      <c r="D31" s="211">
        <f>SUM(D21:D30)</f>
        <v>0</v>
      </c>
      <c r="E31" s="212"/>
      <c r="F31" s="213">
        <f>IF(I29&gt;=K29,IF(I30&lt;=K30,1,0),0)</f>
        <v>1</v>
      </c>
      <c r="G31" s="324" t="str">
        <f>IF(F31=1,"La répartition est correcte","La répartition est incorrecte")</f>
        <v>La répartition est correcte</v>
      </c>
      <c r="H31" s="324"/>
      <c r="I31" s="324"/>
      <c r="J31" s="324"/>
      <c r="K31" s="324"/>
    </row>
    <row r="32" spans="1:16" ht="18" x14ac:dyDescent="0.3">
      <c r="A32" s="214"/>
      <c r="B32" s="215"/>
      <c r="C32" s="216" t="s">
        <v>43</v>
      </c>
      <c r="D32" s="217" t="s">
        <v>62</v>
      </c>
      <c r="E32" s="212"/>
      <c r="F32" s="215"/>
      <c r="G32" s="320" t="s">
        <v>94</v>
      </c>
      <c r="H32" s="320"/>
      <c r="I32" s="310">
        <f>I30</f>
        <v>0</v>
      </c>
      <c r="J32" s="312" t="e">
        <f>I32/D31</f>
        <v>#DIV/0!</v>
      </c>
      <c r="K32" s="309"/>
    </row>
    <row r="33" spans="1:11" ht="18" x14ac:dyDescent="0.3">
      <c r="A33" s="218" t="s">
        <v>70</v>
      </c>
      <c r="B33" s="219" t="s">
        <v>41</v>
      </c>
      <c r="C33" s="220">
        <v>6</v>
      </c>
      <c r="D33" s="221">
        <f>D29/6</f>
        <v>0</v>
      </c>
      <c r="E33" s="222"/>
      <c r="F33" s="162"/>
      <c r="G33" s="319" t="s">
        <v>100</v>
      </c>
      <c r="H33" s="319"/>
      <c r="I33" s="311">
        <f>I29</f>
        <v>0</v>
      </c>
      <c r="J33" s="313" t="e">
        <f>I33/I32</f>
        <v>#DIV/0!</v>
      </c>
      <c r="K33" s="245"/>
    </row>
    <row r="34" spans="1:11" ht="18" x14ac:dyDescent="0.35">
      <c r="A34" s="218" t="s">
        <v>70</v>
      </c>
      <c r="B34" s="223" t="s">
        <v>26</v>
      </c>
      <c r="C34" s="224">
        <v>3</v>
      </c>
      <c r="D34" s="225">
        <f>D30/3</f>
        <v>0</v>
      </c>
      <c r="E34" s="226"/>
      <c r="F34" s="318" t="s">
        <v>88</v>
      </c>
      <c r="G34" s="318"/>
      <c r="H34" s="318"/>
      <c r="I34" s="318"/>
      <c r="J34" s="318"/>
      <c r="K34" s="308"/>
    </row>
    <row r="35" spans="1:11" x14ac:dyDescent="0.3">
      <c r="C35" s="227"/>
      <c r="F35" s="308" t="s">
        <v>89</v>
      </c>
      <c r="G35" s="308"/>
      <c r="H35" s="308"/>
      <c r="I35" s="308"/>
      <c r="J35" s="308"/>
    </row>
    <row r="36" spans="1:11" x14ac:dyDescent="0.3">
      <c r="C36" s="228"/>
    </row>
    <row r="37" spans="1:11" x14ac:dyDescent="0.3">
      <c r="A37" s="321" t="s">
        <v>106</v>
      </c>
      <c r="B37" s="321"/>
    </row>
    <row r="38" spans="1:11" x14ac:dyDescent="0.3">
      <c r="G38" s="318"/>
      <c r="H38" s="318"/>
      <c r="I38" s="318"/>
      <c r="J38" s="318"/>
      <c r="K38" s="318"/>
    </row>
    <row r="39" spans="1:11" x14ac:dyDescent="0.3">
      <c r="G39" s="308"/>
      <c r="H39" s="308"/>
      <c r="I39" s="308"/>
      <c r="J39" s="308"/>
      <c r="K39" s="308"/>
    </row>
  </sheetData>
  <mergeCells count="36">
    <mergeCell ref="A14:F14"/>
    <mergeCell ref="A15:F15"/>
    <mergeCell ref="A1:K1"/>
    <mergeCell ref="G19:K19"/>
    <mergeCell ref="A9:J9"/>
    <mergeCell ref="C4:E4"/>
    <mergeCell ref="B19:D19"/>
    <mergeCell ref="F5:H5"/>
    <mergeCell ref="A6:B6"/>
    <mergeCell ref="A13:D13"/>
    <mergeCell ref="A12:D12"/>
    <mergeCell ref="C5:E5"/>
    <mergeCell ref="F4:H4"/>
    <mergeCell ref="A5:B5"/>
    <mergeCell ref="A7:B7"/>
    <mergeCell ref="C6:E6"/>
    <mergeCell ref="A11:D11"/>
    <mergeCell ref="C7:E7"/>
    <mergeCell ref="F7:H7"/>
    <mergeCell ref="F6:H6"/>
    <mergeCell ref="A4:B4"/>
    <mergeCell ref="A2:K2"/>
    <mergeCell ref="J3:K3"/>
    <mergeCell ref="C3:E3"/>
    <mergeCell ref="A3:B3"/>
    <mergeCell ref="F3:H3"/>
    <mergeCell ref="G29:H29"/>
    <mergeCell ref="G31:K31"/>
    <mergeCell ref="A17:J17"/>
    <mergeCell ref="G30:H30"/>
    <mergeCell ref="A31:C31"/>
    <mergeCell ref="G38:K38"/>
    <mergeCell ref="G33:H33"/>
    <mergeCell ref="G32:H32"/>
    <mergeCell ref="F34:J34"/>
    <mergeCell ref="A37:B37"/>
  </mergeCells>
  <conditionalFormatting sqref="I29">
    <cfRule type="expression" dxfId="19" priority="5" stopIfTrue="1">
      <formula>$F$31=0</formula>
    </cfRule>
    <cfRule type="expression" dxfId="18" priority="6" stopIfTrue="1">
      <formula>$F$31=1</formula>
    </cfRule>
  </conditionalFormatting>
  <conditionalFormatting sqref="I30">
    <cfRule type="expression" dxfId="17" priority="3" stopIfTrue="1">
      <formula>$F$31=0</formula>
    </cfRule>
    <cfRule type="expression" dxfId="16" priority="4" stopIfTrue="1">
      <formula>$F$31=1</formula>
    </cfRule>
  </conditionalFormatting>
  <conditionalFormatting sqref="G31:K31">
    <cfRule type="expression" dxfId="15" priority="1" stopIfTrue="1">
      <formula>$F$31=0</formula>
    </cfRule>
    <cfRule type="expression" dxfId="14" priority="2" stopIfTrue="1">
      <formula>$F$31=1</formula>
    </cfRule>
  </conditionalFormatting>
  <printOptions horizontalCentered="1"/>
  <pageMargins left="0" right="0" top="0" bottom="0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showGridLines="0" workbookViewId="0">
      <selection sqref="A1:E1"/>
    </sheetView>
  </sheetViews>
  <sheetFormatPr baseColWidth="10" defaultColWidth="22.5546875" defaultRowHeight="14.4" x14ac:dyDescent="0.3"/>
  <cols>
    <col min="1" max="1" width="28.44140625" style="102" customWidth="1"/>
    <col min="2" max="2" width="21.6640625" style="84" customWidth="1"/>
    <col min="3" max="3" width="22.5546875" style="84" customWidth="1"/>
    <col min="4" max="4" width="24.6640625" style="103" customWidth="1"/>
    <col min="5" max="5" width="24.6640625" style="84" customWidth="1"/>
    <col min="6" max="253" width="11.44140625" style="84" customWidth="1"/>
    <col min="254" max="254" width="34.44140625" style="84" customWidth="1"/>
    <col min="255" max="255" width="21.6640625" style="84" customWidth="1"/>
    <col min="256" max="16384" width="22.5546875" style="84"/>
  </cols>
  <sheetData>
    <row r="1" spans="1:10" ht="24.9" customHeight="1" x14ac:dyDescent="0.3">
      <c r="A1" s="365" t="s">
        <v>64</v>
      </c>
      <c r="B1" s="365"/>
      <c r="C1" s="365"/>
      <c r="D1" s="365"/>
      <c r="E1" s="365"/>
    </row>
    <row r="2" spans="1:10" ht="24.9" customHeight="1" x14ac:dyDescent="0.3">
      <c r="A2" s="83" t="s">
        <v>0</v>
      </c>
      <c r="B2" s="363">
        <f>'JP-ED-Cumul'!C3</f>
        <v>0</v>
      </c>
      <c r="C2" s="364"/>
      <c r="D2" s="366" t="s">
        <v>73</v>
      </c>
      <c r="E2" s="367"/>
    </row>
    <row r="3" spans="1:10" ht="24.9" customHeight="1" x14ac:dyDescent="0.3">
      <c r="A3" s="85" t="s">
        <v>37</v>
      </c>
      <c r="B3" s="363">
        <f>'JP-ED-Cumul'!C4</f>
        <v>0</v>
      </c>
      <c r="C3" s="364"/>
      <c r="D3" s="368"/>
      <c r="E3" s="369"/>
      <c r="G3" s="230"/>
      <c r="H3" s="230"/>
      <c r="I3" s="230"/>
      <c r="J3" s="230"/>
    </row>
    <row r="4" spans="1:10" ht="24.9" customHeight="1" x14ac:dyDescent="0.3">
      <c r="A4" s="85" t="s">
        <v>45</v>
      </c>
      <c r="B4" s="363">
        <f>'JP-ED-Cumul'!C5</f>
        <v>0</v>
      </c>
      <c r="C4" s="364"/>
      <c r="D4" s="370"/>
      <c r="E4" s="371"/>
      <c r="G4" s="230"/>
      <c r="H4" s="230"/>
      <c r="I4" s="230"/>
      <c r="J4" s="230"/>
    </row>
    <row r="5" spans="1:10" ht="24.9" customHeight="1" x14ac:dyDescent="0.3">
      <c r="A5" s="86" t="s">
        <v>38</v>
      </c>
      <c r="B5" s="363">
        <f>'JP-ED-Cumul'!C6</f>
        <v>0</v>
      </c>
      <c r="C5" s="364"/>
      <c r="D5" s="83" t="s">
        <v>28</v>
      </c>
      <c r="E5" s="119">
        <f>'JP-ED-Cumul'!K30</f>
        <v>0</v>
      </c>
      <c r="G5" s="230"/>
      <c r="H5" s="230"/>
      <c r="I5" s="230"/>
      <c r="J5" s="230"/>
    </row>
    <row r="6" spans="1:10" ht="4.5" customHeight="1" x14ac:dyDescent="0.3">
      <c r="A6" s="87"/>
      <c r="B6" s="88"/>
      <c r="C6" s="88"/>
      <c r="D6" s="366" t="s">
        <v>67</v>
      </c>
      <c r="E6" s="367"/>
      <c r="G6" s="230"/>
      <c r="H6" s="230"/>
      <c r="I6" s="230"/>
      <c r="J6" s="230"/>
    </row>
    <row r="7" spans="1:10" ht="24.9" customHeight="1" x14ac:dyDescent="0.3">
      <c r="A7" s="89" t="s">
        <v>57</v>
      </c>
      <c r="B7" s="89" t="s">
        <v>46</v>
      </c>
      <c r="C7" s="89" t="s">
        <v>3</v>
      </c>
      <c r="D7" s="368"/>
      <c r="E7" s="369"/>
      <c r="G7" s="230"/>
      <c r="H7" s="230"/>
      <c r="I7" s="230"/>
      <c r="J7" s="230"/>
    </row>
    <row r="8" spans="1:10" ht="24.9" customHeight="1" x14ac:dyDescent="0.3">
      <c r="A8" s="89">
        <f>'JP-ED-Cumul'!I5</f>
        <v>0</v>
      </c>
      <c r="B8" s="90">
        <f>'JP-ED-Cumul'!J5</f>
        <v>15</v>
      </c>
      <c r="C8" s="91">
        <f>'JP-ED-Cumul'!K5</f>
        <v>0</v>
      </c>
      <c r="D8" s="370"/>
      <c r="E8" s="371"/>
      <c r="G8" s="230"/>
      <c r="H8" s="230"/>
      <c r="I8" s="230"/>
      <c r="J8" s="230"/>
    </row>
    <row r="9" spans="1:10" ht="24.75" customHeight="1" x14ac:dyDescent="0.3">
      <c r="A9" s="89" t="s">
        <v>47</v>
      </c>
      <c r="B9" s="372">
        <f>'JP-ED-Cumul'!K4</f>
        <v>0</v>
      </c>
      <c r="C9" s="373"/>
      <c r="D9" s="83" t="s">
        <v>25</v>
      </c>
      <c r="E9" s="120">
        <f>'JP-ED-Cumul'!K29</f>
        <v>0</v>
      </c>
      <c r="G9" s="230"/>
      <c r="H9" s="230"/>
      <c r="I9" s="230"/>
      <c r="J9" s="230"/>
    </row>
    <row r="10" spans="1:10" ht="24.9" customHeight="1" x14ac:dyDescent="0.3">
      <c r="A10" s="92" t="s">
        <v>48</v>
      </c>
      <c r="B10" s="372">
        <f>'JP-ED-Cumul'!K6</f>
        <v>0</v>
      </c>
      <c r="C10" s="373"/>
      <c r="D10" s="374"/>
      <c r="E10" s="375"/>
    </row>
    <row r="11" spans="1:10" ht="4.5" customHeight="1" x14ac:dyDescent="0.3">
      <c r="A11" s="121"/>
      <c r="B11" s="122"/>
      <c r="C11" s="122"/>
      <c r="D11" s="123"/>
      <c r="E11" s="124"/>
    </row>
    <row r="12" spans="1:10" ht="24.9" customHeight="1" x14ac:dyDescent="0.3">
      <c r="A12" s="360" t="s">
        <v>49</v>
      </c>
      <c r="B12" s="361"/>
      <c r="C12" s="361"/>
      <c r="D12" s="361"/>
      <c r="E12" s="362"/>
    </row>
    <row r="13" spans="1:10" ht="40.5" customHeight="1" x14ac:dyDescent="0.3">
      <c r="A13" s="93" t="s">
        <v>50</v>
      </c>
      <c r="B13" s="94" t="s">
        <v>52</v>
      </c>
      <c r="C13" s="94" t="s">
        <v>13</v>
      </c>
      <c r="D13" s="95" t="s">
        <v>51</v>
      </c>
      <c r="E13" s="96" t="s">
        <v>76</v>
      </c>
    </row>
    <row r="14" spans="1:10" ht="21.9" customHeight="1" x14ac:dyDescent="0.3">
      <c r="A14" s="104" t="str">
        <f>'JP-ED-Cumul'!A21</f>
        <v>1ère partie</v>
      </c>
      <c r="B14" s="97">
        <f>'JP-ED-Cumul'!B21</f>
        <v>0</v>
      </c>
      <c r="C14" s="98">
        <f>'JP-ED-Cumul'!C21</f>
        <v>0</v>
      </c>
      <c r="D14" s="99">
        <f>'JP-ED-Cumul'!D21</f>
        <v>0</v>
      </c>
      <c r="E14" s="99">
        <f>'JP-ED-Cumul'!F21</f>
        <v>0</v>
      </c>
      <c r="F14" s="100"/>
    </row>
    <row r="15" spans="1:10" ht="21.9" customHeight="1" x14ac:dyDescent="0.3">
      <c r="A15" s="104" t="str">
        <f>'JP-ED-Cumul'!A22</f>
        <v>2ème partie</v>
      </c>
      <c r="B15" s="97">
        <f>'JP-ED-Cumul'!B22</f>
        <v>0</v>
      </c>
      <c r="C15" s="98">
        <f>'JP-ED-Cumul'!C22</f>
        <v>0</v>
      </c>
      <c r="D15" s="99">
        <f>'JP-ED-Cumul'!D22</f>
        <v>0</v>
      </c>
      <c r="E15" s="99">
        <f>'JP-ED-Cumul'!F22</f>
        <v>0</v>
      </c>
      <c r="F15" s="100"/>
    </row>
    <row r="16" spans="1:10" ht="21.9" customHeight="1" x14ac:dyDescent="0.3">
      <c r="A16" s="104" t="str">
        <f>'JP-ED-Cumul'!A23</f>
        <v xml:space="preserve">cadrage </v>
      </c>
      <c r="B16" s="97">
        <f>'JP-ED-Cumul'!B23</f>
        <v>0</v>
      </c>
      <c r="C16" s="98">
        <f>'JP-ED-Cumul'!C23</f>
        <v>0</v>
      </c>
      <c r="D16" s="99">
        <f>'JP-ED-Cumul'!D23</f>
        <v>0</v>
      </c>
      <c r="E16" s="99">
        <f>'JP-ED-Cumul'!F23</f>
        <v>0</v>
      </c>
      <c r="F16" s="100"/>
    </row>
    <row r="17" spans="1:6" ht="21.9" customHeight="1" x14ac:dyDescent="0.3">
      <c r="A17" s="104" t="str">
        <f>'JP-ED-Cumul'!A24</f>
        <v>64ème</v>
      </c>
      <c r="B17" s="97">
        <f>'JP-ED-Cumul'!B24</f>
        <v>0</v>
      </c>
      <c r="C17" s="98">
        <f>'JP-ED-Cumul'!C24</f>
        <v>0</v>
      </c>
      <c r="D17" s="99">
        <f>'JP-ED-Cumul'!D24</f>
        <v>0</v>
      </c>
      <c r="E17" s="99">
        <f>'JP-ED-Cumul'!F24</f>
        <v>0</v>
      </c>
      <c r="F17" s="100"/>
    </row>
    <row r="18" spans="1:6" ht="21.9" customHeight="1" x14ac:dyDescent="0.3">
      <c r="A18" s="104" t="str">
        <f>'JP-ED-Cumul'!A25</f>
        <v>32ème</v>
      </c>
      <c r="B18" s="97">
        <f>'JP-ED-Cumul'!B25</f>
        <v>0</v>
      </c>
      <c r="C18" s="98">
        <f>'JP-ED-Cumul'!C25</f>
        <v>0</v>
      </c>
      <c r="D18" s="99">
        <f>'JP-ED-Cumul'!D25</f>
        <v>0</v>
      </c>
      <c r="E18" s="99">
        <f>'JP-ED-Cumul'!F25</f>
        <v>0</v>
      </c>
      <c r="F18" s="100"/>
    </row>
    <row r="19" spans="1:6" ht="21.9" customHeight="1" x14ac:dyDescent="0.3">
      <c r="A19" s="104" t="str">
        <f>'JP-ED-Cumul'!A26</f>
        <v>16ème</v>
      </c>
      <c r="B19" s="97" t="str">
        <f>'JP-ED-Cumul'!B26</f>
        <v>0</v>
      </c>
      <c r="C19" s="98">
        <f>'JP-ED-Cumul'!C26</f>
        <v>0</v>
      </c>
      <c r="D19" s="99">
        <f>'JP-ED-Cumul'!D26</f>
        <v>0</v>
      </c>
      <c r="E19" s="99">
        <f>'JP-ED-Cumul'!F26</f>
        <v>0</v>
      </c>
      <c r="F19" s="100"/>
    </row>
    <row r="20" spans="1:6" ht="21.9" customHeight="1" x14ac:dyDescent="0.3">
      <c r="A20" s="104" t="str">
        <f>'JP-ED-Cumul'!A27</f>
        <v xml:space="preserve">8ème </v>
      </c>
      <c r="B20" s="97">
        <f>'JP-ED-Cumul'!B27</f>
        <v>8</v>
      </c>
      <c r="C20" s="98">
        <f>'JP-ED-Cumul'!C27</f>
        <v>0</v>
      </c>
      <c r="D20" s="99">
        <f>'JP-ED-Cumul'!D27</f>
        <v>0</v>
      </c>
      <c r="E20" s="99">
        <f>'JP-ED-Cumul'!F27</f>
        <v>0</v>
      </c>
      <c r="F20" s="100"/>
    </row>
    <row r="21" spans="1:6" ht="21.9" customHeight="1" x14ac:dyDescent="0.3">
      <c r="A21" s="104" t="str">
        <f>'JP-ED-Cumul'!A28</f>
        <v xml:space="preserve">1/4 </v>
      </c>
      <c r="B21" s="97">
        <f>'JP-ED-Cumul'!B28</f>
        <v>4</v>
      </c>
      <c r="C21" s="98">
        <f>'JP-ED-Cumul'!C28</f>
        <v>0</v>
      </c>
      <c r="D21" s="99">
        <f>'JP-ED-Cumul'!D28</f>
        <v>0</v>
      </c>
      <c r="E21" s="99">
        <f>'JP-ED-Cumul'!F28</f>
        <v>0</v>
      </c>
      <c r="F21" s="100"/>
    </row>
    <row r="22" spans="1:6" ht="21.9" customHeight="1" x14ac:dyDescent="0.3">
      <c r="A22" s="104" t="str">
        <f>'JP-ED-Cumul'!A29</f>
        <v>1/2</v>
      </c>
      <c r="B22" s="97">
        <f>'JP-ED-Cumul'!B29</f>
        <v>2</v>
      </c>
      <c r="C22" s="98">
        <f>'JP-ED-Cumul'!C29</f>
        <v>0</v>
      </c>
      <c r="D22" s="99">
        <f>'JP-ED-Cumul'!D29</f>
        <v>0</v>
      </c>
      <c r="E22" s="99">
        <f>'JP-ED-Cumul'!F29</f>
        <v>0</v>
      </c>
    </row>
    <row r="23" spans="1:6" ht="21.9" customHeight="1" x14ac:dyDescent="0.3">
      <c r="A23" s="109" t="str">
        <f>'JP-ED-Cumul'!A30</f>
        <v>Finale</v>
      </c>
      <c r="B23" s="110">
        <f>'JP-ED-Cumul'!B30</f>
        <v>1</v>
      </c>
      <c r="C23" s="111">
        <f>'JP-ED-Cumul'!C30</f>
        <v>0</v>
      </c>
      <c r="D23" s="112">
        <f>'JP-ED-Cumul'!D30</f>
        <v>0</v>
      </c>
      <c r="E23" s="99">
        <f>'JP-ED-Cumul'!F30</f>
        <v>0</v>
      </c>
    </row>
    <row r="24" spans="1:6" ht="4.5" customHeight="1" x14ac:dyDescent="0.3">
      <c r="A24" s="113"/>
      <c r="B24" s="106"/>
      <c r="C24" s="107"/>
      <c r="D24" s="108"/>
      <c r="E24" s="125">
        <v>8</v>
      </c>
    </row>
    <row r="25" spans="1:6" ht="24.9" customHeight="1" x14ac:dyDescent="0.3">
      <c r="A25" s="115" t="s">
        <v>53</v>
      </c>
      <c r="B25" s="115" t="s">
        <v>54</v>
      </c>
      <c r="C25" s="116">
        <f>'JP-ED-Cumul'!D33</f>
        <v>0</v>
      </c>
      <c r="D25" s="114"/>
      <c r="E25" s="101">
        <v>12</v>
      </c>
    </row>
    <row r="26" spans="1:6" ht="18" x14ac:dyDescent="0.3">
      <c r="A26" s="115" t="s">
        <v>55</v>
      </c>
      <c r="B26" s="117" t="s">
        <v>63</v>
      </c>
      <c r="C26" s="118">
        <f>'JP-ED-Cumul'!D34</f>
        <v>0</v>
      </c>
    </row>
  </sheetData>
  <sheetProtection algorithmName="SHA-512" hashValue="PTkhjg92lOu+SlxP3vt8YKzqy4FwL2N6iRQKKNLyzwy2gi0eRH83BmxG8pzc0MnuTEfMIvbxy73pO/OHshY8OQ==" saltValue="komaK73KS8Kh0x4T10frsA==" spinCount="100000" sheet="1" objects="1" scenarios="1"/>
  <mergeCells count="11">
    <mergeCell ref="A1:E1"/>
    <mergeCell ref="D2:E4"/>
    <mergeCell ref="D6:E8"/>
    <mergeCell ref="B9:C9"/>
    <mergeCell ref="B10:C10"/>
    <mergeCell ref="D10:E10"/>
    <mergeCell ref="A12:E12"/>
    <mergeCell ref="B2:C2"/>
    <mergeCell ref="B3:C3"/>
    <mergeCell ref="B4:C4"/>
    <mergeCell ref="B5:C5"/>
  </mergeCells>
  <printOptions horizontalCentered="1" verticalCentered="1"/>
  <pageMargins left="0" right="0" top="0" bottom="0" header="0.31496062992125984" footer="0.31496062992125984"/>
  <pageSetup orientation="landscape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1"/>
  <sheetViews>
    <sheetView tabSelected="1" topLeftCell="A16" workbookViewId="0">
      <selection sqref="A1:K1"/>
    </sheetView>
  </sheetViews>
  <sheetFormatPr baseColWidth="10" defaultColWidth="11.44140625" defaultRowHeight="14.4" x14ac:dyDescent="0.3"/>
  <cols>
    <col min="1" max="3" width="11.44140625" style="153"/>
    <col min="4" max="4" width="13.5546875" style="153" customWidth="1"/>
    <col min="5" max="7" width="11.44140625" style="153"/>
    <col min="8" max="8" width="15" style="153" customWidth="1"/>
    <col min="9" max="9" width="12.33203125" style="153" customWidth="1"/>
    <col min="10" max="10" width="12.44140625" style="153" customWidth="1"/>
    <col min="11" max="16384" width="11.44140625" style="153"/>
  </cols>
  <sheetData>
    <row r="1" spans="1:15" ht="9" customHeight="1" x14ac:dyDescent="0.3">
      <c r="A1" s="351" t="s">
        <v>84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5" ht="18" x14ac:dyDescent="0.3">
      <c r="A2" s="329" t="s">
        <v>104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5" ht="15.6" x14ac:dyDescent="0.3">
      <c r="A3" s="335" t="s">
        <v>36</v>
      </c>
      <c r="B3" s="336"/>
      <c r="C3" s="332"/>
      <c r="D3" s="333"/>
      <c r="E3" s="334"/>
      <c r="F3" s="330" t="s">
        <v>1</v>
      </c>
      <c r="G3" s="337"/>
      <c r="H3" s="331"/>
      <c r="I3" s="138"/>
      <c r="J3" s="330" t="s">
        <v>2</v>
      </c>
      <c r="K3" s="331"/>
    </row>
    <row r="4" spans="1:15" ht="15.6" x14ac:dyDescent="0.3">
      <c r="A4" s="335" t="s">
        <v>37</v>
      </c>
      <c r="B4" s="336"/>
      <c r="C4" s="332"/>
      <c r="D4" s="333"/>
      <c r="E4" s="334"/>
      <c r="F4" s="330"/>
      <c r="G4" s="337"/>
      <c r="H4" s="331"/>
      <c r="I4" s="154"/>
      <c r="J4" s="155"/>
      <c r="K4" s="156">
        <f>I3</f>
        <v>0</v>
      </c>
      <c r="M4" s="304"/>
      <c r="N4" s="304"/>
      <c r="O4" s="304"/>
    </row>
    <row r="5" spans="1:15" ht="15.6" x14ac:dyDescent="0.3">
      <c r="A5" s="335" t="s">
        <v>45</v>
      </c>
      <c r="B5" s="336"/>
      <c r="C5" s="332"/>
      <c r="D5" s="333"/>
      <c r="E5" s="334"/>
      <c r="F5" s="330" t="s">
        <v>77</v>
      </c>
      <c r="G5" s="337"/>
      <c r="H5" s="331"/>
      <c r="I5" s="289"/>
      <c r="J5" s="4">
        <f>F11*G11</f>
        <v>15</v>
      </c>
      <c r="K5" s="156">
        <f>I5*J5</f>
        <v>0</v>
      </c>
      <c r="M5" s="304"/>
      <c r="N5" s="304"/>
      <c r="O5" s="304"/>
    </row>
    <row r="6" spans="1:15" ht="15.6" x14ac:dyDescent="0.3">
      <c r="A6" s="335" t="s">
        <v>38</v>
      </c>
      <c r="B6" s="336"/>
      <c r="C6" s="332"/>
      <c r="D6" s="333"/>
      <c r="E6" s="334"/>
      <c r="F6" s="330" t="s">
        <v>78</v>
      </c>
      <c r="G6" s="337"/>
      <c r="H6" s="331"/>
      <c r="I6" s="7">
        <f>ROUNDUP($I$5/2,0)</f>
        <v>0</v>
      </c>
      <c r="J6" s="157" t="s">
        <v>3</v>
      </c>
      <c r="K6" s="158">
        <f>SUM(K4:K5)</f>
        <v>0</v>
      </c>
      <c r="M6" s="304"/>
      <c r="N6" s="304"/>
      <c r="O6" s="304"/>
    </row>
    <row r="7" spans="1:15" ht="15.6" x14ac:dyDescent="0.3">
      <c r="A7" s="335" t="s">
        <v>39</v>
      </c>
      <c r="B7" s="336"/>
      <c r="C7" s="341"/>
      <c r="D7" s="342"/>
      <c r="E7" s="343"/>
      <c r="F7" s="330"/>
      <c r="G7" s="337"/>
      <c r="H7" s="331"/>
      <c r="I7" s="7">
        <f>I5/4</f>
        <v>0</v>
      </c>
      <c r="J7" s="159"/>
      <c r="K7" s="159"/>
      <c r="M7" s="304"/>
      <c r="N7" s="304"/>
      <c r="O7" s="304"/>
    </row>
    <row r="8" spans="1:15" ht="4.5" customHeight="1" x14ac:dyDescent="0.3">
      <c r="A8" s="160"/>
      <c r="B8" s="161"/>
      <c r="C8" s="161"/>
      <c r="D8" s="161"/>
      <c r="E8" s="162"/>
      <c r="F8" s="162"/>
      <c r="G8" s="163"/>
      <c r="H8" s="164"/>
      <c r="I8" s="161"/>
      <c r="J8" s="161"/>
      <c r="K8" s="165"/>
      <c r="M8" s="304"/>
      <c r="N8" s="304"/>
      <c r="O8" s="304"/>
    </row>
    <row r="9" spans="1:15" ht="15" customHeight="1" x14ac:dyDescent="0.3">
      <c r="A9" s="354" t="s">
        <v>81</v>
      </c>
      <c r="B9" s="355"/>
      <c r="C9" s="355"/>
      <c r="D9" s="355"/>
      <c r="E9" s="355"/>
      <c r="F9" s="355"/>
      <c r="G9" s="355"/>
      <c r="H9" s="355"/>
      <c r="I9" s="355"/>
      <c r="J9" s="356"/>
      <c r="K9" s="165"/>
      <c r="M9" s="304"/>
      <c r="N9" s="304"/>
      <c r="O9" s="304"/>
    </row>
    <row r="10" spans="1:15" ht="15" customHeight="1" x14ac:dyDescent="0.3">
      <c r="A10" s="166"/>
      <c r="B10" s="162"/>
      <c r="C10" s="162"/>
      <c r="D10" s="162"/>
      <c r="E10" s="167"/>
      <c r="F10" s="167" t="s">
        <v>5</v>
      </c>
      <c r="G10" s="168" t="s">
        <v>6</v>
      </c>
      <c r="H10" s="162"/>
      <c r="I10" s="162"/>
      <c r="J10" s="162"/>
      <c r="K10" s="165"/>
      <c r="M10" s="304"/>
      <c r="N10" s="304"/>
      <c r="O10" s="304"/>
    </row>
    <row r="11" spans="1:15" ht="15" customHeight="1" x14ac:dyDescent="0.3">
      <c r="A11" s="338" t="s">
        <v>7</v>
      </c>
      <c r="B11" s="339"/>
      <c r="C11" s="339"/>
      <c r="D11" s="340"/>
      <c r="E11" s="18"/>
      <c r="F11" s="231">
        <v>3</v>
      </c>
      <c r="G11" s="232">
        <v>5</v>
      </c>
      <c r="H11" s="171">
        <f>F11*G11</f>
        <v>15</v>
      </c>
      <c r="I11" s="161"/>
      <c r="J11" s="161"/>
      <c r="K11" s="165"/>
      <c r="M11" s="304"/>
      <c r="N11" s="304"/>
      <c r="O11" s="304"/>
    </row>
    <row r="12" spans="1:15" ht="15" customHeight="1" x14ac:dyDescent="0.3">
      <c r="A12" s="338" t="s">
        <v>8</v>
      </c>
      <c r="B12" s="339"/>
      <c r="C12" s="339"/>
      <c r="D12" s="340"/>
      <c r="E12" s="162"/>
      <c r="F12" s="162"/>
      <c r="G12" s="170">
        <f>I3</f>
        <v>0</v>
      </c>
      <c r="H12" s="172">
        <f>K5</f>
        <v>0</v>
      </c>
      <c r="I12" s="161"/>
      <c r="J12" s="233"/>
      <c r="K12" s="165"/>
      <c r="M12" s="304"/>
      <c r="N12" s="304"/>
      <c r="O12" s="304"/>
    </row>
    <row r="13" spans="1:15" ht="15" customHeight="1" x14ac:dyDescent="0.3">
      <c r="A13" s="338" t="s">
        <v>9</v>
      </c>
      <c r="B13" s="339"/>
      <c r="C13" s="339"/>
      <c r="D13" s="340"/>
      <c r="E13" s="162"/>
      <c r="F13" s="162"/>
      <c r="G13" s="173"/>
      <c r="H13" s="174">
        <f>K6</f>
        <v>0</v>
      </c>
      <c r="I13" s="175"/>
      <c r="J13" s="176"/>
      <c r="K13" s="165"/>
      <c r="M13" s="304"/>
      <c r="N13" s="304"/>
      <c r="O13" s="304"/>
    </row>
    <row r="14" spans="1:15" ht="15" customHeight="1" x14ac:dyDescent="0.3">
      <c r="A14" s="344" t="s">
        <v>96</v>
      </c>
      <c r="B14" s="345"/>
      <c r="C14" s="345"/>
      <c r="D14" s="345"/>
      <c r="E14" s="345"/>
      <c r="F14" s="346"/>
      <c r="G14" s="178">
        <v>0.25</v>
      </c>
      <c r="H14" s="179">
        <f>H13*G14</f>
        <v>0</v>
      </c>
      <c r="I14" s="175"/>
      <c r="J14" s="176"/>
      <c r="K14" s="165"/>
    </row>
    <row r="15" spans="1:15" ht="15" customHeight="1" x14ac:dyDescent="0.3">
      <c r="A15" s="347" t="s">
        <v>97</v>
      </c>
      <c r="B15" s="348"/>
      <c r="C15" s="348"/>
      <c r="D15" s="348"/>
      <c r="E15" s="348"/>
      <c r="F15" s="349"/>
      <c r="G15" s="181">
        <v>0.6</v>
      </c>
      <c r="H15" s="182">
        <f>H14*G15</f>
        <v>0</v>
      </c>
      <c r="I15" s="175"/>
      <c r="J15" s="176"/>
      <c r="K15" s="165"/>
    </row>
    <row r="16" spans="1:15" ht="4.5" customHeight="1" x14ac:dyDescent="0.3">
      <c r="A16" s="162"/>
      <c r="B16" s="162"/>
      <c r="C16" s="162"/>
      <c r="D16" s="162"/>
      <c r="E16" s="162"/>
      <c r="F16" s="162"/>
      <c r="G16" s="173"/>
      <c r="H16" s="183"/>
      <c r="I16" s="175"/>
      <c r="J16" s="176"/>
      <c r="K16" s="165"/>
      <c r="L16" s="184"/>
    </row>
    <row r="17" spans="1:11" ht="18" x14ac:dyDescent="0.3">
      <c r="A17" s="325" t="s">
        <v>40</v>
      </c>
      <c r="B17" s="325"/>
      <c r="C17" s="325"/>
      <c r="D17" s="325"/>
      <c r="E17" s="325"/>
      <c r="F17" s="325"/>
      <c r="G17" s="325"/>
      <c r="H17" s="325"/>
      <c r="I17" s="325"/>
      <c r="J17" s="325"/>
      <c r="K17" s="165"/>
    </row>
    <row r="18" spans="1:11" ht="4.5" customHeight="1" x14ac:dyDescent="0.3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5"/>
    </row>
    <row r="19" spans="1:11" x14ac:dyDescent="0.3">
      <c r="A19" s="161"/>
      <c r="B19" s="357" t="s">
        <v>9</v>
      </c>
      <c r="C19" s="358"/>
      <c r="D19" s="359"/>
      <c r="E19" s="185">
        <f>H13</f>
        <v>0</v>
      </c>
      <c r="F19" s="169"/>
      <c r="G19" s="381" t="s">
        <v>80</v>
      </c>
      <c r="H19" s="382"/>
      <c r="I19" s="382"/>
      <c r="J19" s="382"/>
      <c r="K19" s="382"/>
    </row>
    <row r="20" spans="1:11" ht="43.2" x14ac:dyDescent="0.3">
      <c r="A20" s="186"/>
      <c r="B20" s="187" t="s">
        <v>12</v>
      </c>
      <c r="C20" s="187" t="s">
        <v>13</v>
      </c>
      <c r="D20" s="188" t="s">
        <v>14</v>
      </c>
      <c r="E20" s="189" t="s">
        <v>15</v>
      </c>
      <c r="F20" s="190"/>
      <c r="G20" s="163"/>
      <c r="H20" s="162"/>
      <c r="I20" s="162"/>
      <c r="J20" s="162"/>
      <c r="K20" s="165"/>
    </row>
    <row r="21" spans="1:11" ht="15" customHeight="1" x14ac:dyDescent="0.3">
      <c r="A21" s="314" t="s">
        <v>29</v>
      </c>
      <c r="B21" s="18">
        <f>I6</f>
        <v>0</v>
      </c>
      <c r="C21" s="192"/>
      <c r="D21" s="193">
        <f>B21*C21</f>
        <v>0</v>
      </c>
      <c r="E21" s="172">
        <f>H13-D21</f>
        <v>0</v>
      </c>
      <c r="F21" s="142">
        <v>0</v>
      </c>
      <c r="G21" s="195"/>
      <c r="H21" s="196"/>
      <c r="I21" s="162"/>
      <c r="J21" s="162"/>
      <c r="K21" s="165"/>
    </row>
    <row r="22" spans="1:11" ht="15" customHeight="1" x14ac:dyDescent="0.3">
      <c r="A22" s="314" t="s">
        <v>34</v>
      </c>
      <c r="B22" s="42">
        <f>ROUNDUP($B$21/2,0)</f>
        <v>0</v>
      </c>
      <c r="C22" s="192"/>
      <c r="D22" s="193">
        <f t="shared" ref="D22:D31" si="0">B22*C22</f>
        <v>0</v>
      </c>
      <c r="E22" s="197">
        <f>E21-D22</f>
        <v>0</v>
      </c>
      <c r="F22" s="142">
        <f>C22</f>
        <v>0</v>
      </c>
      <c r="G22" s="198"/>
      <c r="H22" s="199"/>
      <c r="I22" s="199"/>
      <c r="J22" s="162"/>
      <c r="K22" s="165"/>
    </row>
    <row r="23" spans="1:11" ht="15" customHeight="1" x14ac:dyDescent="0.3">
      <c r="A23" s="314" t="s">
        <v>17</v>
      </c>
      <c r="B23" s="18">
        <f>IF(B22&gt;=128,B22-128,IF(B22&gt;=64,B22-"64",IF(B22&gt;=32,B22-"32",IF(B22&gt;=16,B22-16,0))))</f>
        <v>0</v>
      </c>
      <c r="C23" s="290"/>
      <c r="D23" s="193">
        <f t="shared" si="0"/>
        <v>0</v>
      </c>
      <c r="E23" s="197">
        <f t="shared" ref="E23:E29" si="1">E22-D23</f>
        <v>0</v>
      </c>
      <c r="F23" s="194">
        <f>C22+C23</f>
        <v>0</v>
      </c>
      <c r="G23" s="200"/>
      <c r="H23" s="201"/>
      <c r="I23" s="202"/>
      <c r="J23" s="173"/>
      <c r="K23" s="173"/>
    </row>
    <row r="24" spans="1:11" ht="15" customHeight="1" x14ac:dyDescent="0.3">
      <c r="A24" s="314" t="s">
        <v>18</v>
      </c>
      <c r="B24" s="42">
        <f>IF(B22-B23=128,128/2,0)</f>
        <v>0</v>
      </c>
      <c r="C24" s="291"/>
      <c r="D24" s="193">
        <f t="shared" si="0"/>
        <v>0</v>
      </c>
      <c r="E24" s="197">
        <f t="shared" si="1"/>
        <v>0</v>
      </c>
      <c r="F24" s="194">
        <f t="shared" ref="F24:F31" si="2">C24</f>
        <v>0</v>
      </c>
      <c r="G24" s="200"/>
      <c r="H24" s="201"/>
      <c r="I24" s="202"/>
      <c r="J24" s="173"/>
      <c r="K24" s="173"/>
    </row>
    <row r="25" spans="1:11" ht="15" customHeight="1" x14ac:dyDescent="0.3">
      <c r="A25" s="314" t="s">
        <v>19</v>
      </c>
      <c r="B25" s="203">
        <f>IF(B22-B23=64,32,IF(B24=64,B24/2,0))</f>
        <v>0</v>
      </c>
      <c r="C25" s="291"/>
      <c r="D25" s="193">
        <f t="shared" si="0"/>
        <v>0</v>
      </c>
      <c r="E25" s="197">
        <f t="shared" si="1"/>
        <v>0</v>
      </c>
      <c r="F25" s="194">
        <f t="shared" si="2"/>
        <v>0</v>
      </c>
      <c r="G25" s="204"/>
      <c r="H25" s="173"/>
      <c r="I25" s="173"/>
      <c r="J25" s="173"/>
      <c r="K25" s="173"/>
    </row>
    <row r="26" spans="1:11" ht="15" customHeight="1" x14ac:dyDescent="0.3">
      <c r="A26" s="190" t="s">
        <v>20</v>
      </c>
      <c r="B26" s="166" t="str">
        <f>IF(B22-B23=32,"16",IF(B25=32,B25/2,"0"))</f>
        <v>0</v>
      </c>
      <c r="C26" s="291"/>
      <c r="D26" s="193">
        <f t="shared" si="0"/>
        <v>0</v>
      </c>
      <c r="E26" s="197">
        <f t="shared" si="1"/>
        <v>0</v>
      </c>
      <c r="F26" s="194">
        <f t="shared" si="2"/>
        <v>0</v>
      </c>
      <c r="G26" s="163"/>
      <c r="H26" s="162"/>
      <c r="I26" s="162"/>
      <c r="J26" s="162"/>
      <c r="K26" s="165"/>
    </row>
    <row r="27" spans="1:11" ht="15" customHeight="1" x14ac:dyDescent="0.3">
      <c r="A27" s="190" t="s">
        <v>21</v>
      </c>
      <c r="B27" s="203">
        <v>8</v>
      </c>
      <c r="C27" s="292"/>
      <c r="D27" s="193">
        <f t="shared" si="0"/>
        <v>0</v>
      </c>
      <c r="E27" s="197">
        <f t="shared" si="1"/>
        <v>0</v>
      </c>
      <c r="F27" s="194">
        <f t="shared" si="2"/>
        <v>0</v>
      </c>
      <c r="G27" s="163"/>
      <c r="H27" s="162"/>
      <c r="I27" s="162"/>
      <c r="J27" s="162"/>
      <c r="K27" s="165"/>
    </row>
    <row r="28" spans="1:11" ht="15" customHeight="1" x14ac:dyDescent="0.3">
      <c r="A28" s="190" t="s">
        <v>22</v>
      </c>
      <c r="B28" s="166">
        <v>4</v>
      </c>
      <c r="C28" s="291"/>
      <c r="D28" s="193">
        <f t="shared" si="0"/>
        <v>0</v>
      </c>
      <c r="E28" s="197">
        <f t="shared" si="1"/>
        <v>0</v>
      </c>
      <c r="F28" s="194">
        <f t="shared" si="2"/>
        <v>0</v>
      </c>
      <c r="G28" s="163"/>
      <c r="H28" s="162"/>
      <c r="I28" s="162"/>
      <c r="J28" s="162"/>
      <c r="K28" s="165"/>
    </row>
    <row r="29" spans="1:11" ht="15" customHeight="1" x14ac:dyDescent="0.3">
      <c r="A29" s="190" t="s">
        <v>23</v>
      </c>
      <c r="B29" s="203">
        <v>2</v>
      </c>
      <c r="C29" s="291"/>
      <c r="D29" s="193">
        <f t="shared" si="0"/>
        <v>0</v>
      </c>
      <c r="E29" s="197">
        <f t="shared" si="1"/>
        <v>0</v>
      </c>
      <c r="F29" s="194">
        <f t="shared" si="2"/>
        <v>0</v>
      </c>
      <c r="G29" s="385"/>
      <c r="H29" s="385"/>
      <c r="I29" s="234"/>
      <c r="J29" s="235"/>
      <c r="K29" s="236"/>
    </row>
    <row r="30" spans="1:11" ht="15" customHeight="1" x14ac:dyDescent="0.3">
      <c r="A30" s="237" t="s">
        <v>44</v>
      </c>
      <c r="B30" s="208">
        <v>1</v>
      </c>
      <c r="C30" s="291"/>
      <c r="D30" s="193">
        <f>B30*C30</f>
        <v>0</v>
      </c>
      <c r="E30" s="197">
        <f>E29-D30</f>
        <v>0</v>
      </c>
      <c r="F30" s="194">
        <f t="shared" si="2"/>
        <v>0</v>
      </c>
      <c r="G30" s="383" t="s">
        <v>83</v>
      </c>
      <c r="H30" s="384"/>
      <c r="I30" s="205">
        <f>D30</f>
        <v>0</v>
      </c>
      <c r="J30" s="206" t="s">
        <v>68</v>
      </c>
      <c r="K30" s="238">
        <f>I31*G15</f>
        <v>0</v>
      </c>
    </row>
    <row r="31" spans="1:11" ht="15" customHeight="1" x14ac:dyDescent="0.3">
      <c r="A31" s="190" t="s">
        <v>26</v>
      </c>
      <c r="B31" s="208">
        <v>1</v>
      </c>
      <c r="C31" s="172">
        <f>E30</f>
        <v>0</v>
      </c>
      <c r="D31" s="193">
        <f t="shared" si="0"/>
        <v>0</v>
      </c>
      <c r="E31" s="197">
        <f>E30-D31</f>
        <v>0</v>
      </c>
      <c r="F31" s="194">
        <f t="shared" si="2"/>
        <v>0</v>
      </c>
      <c r="G31" s="326" t="s">
        <v>69</v>
      </c>
      <c r="H31" s="327"/>
      <c r="I31" s="205">
        <f>F31</f>
        <v>0</v>
      </c>
      <c r="J31" s="209" t="s">
        <v>87</v>
      </c>
      <c r="K31" s="239">
        <f>H14</f>
        <v>0</v>
      </c>
    </row>
    <row r="32" spans="1:11" ht="26.25" customHeight="1" x14ac:dyDescent="0.3">
      <c r="A32" s="378" t="str">
        <f>IF(C31&lt;C30,"Indem.Finale doit être &gt; indem. Finaliste","")</f>
        <v/>
      </c>
      <c r="B32" s="378"/>
      <c r="C32" s="378"/>
      <c r="D32" s="211">
        <f>SUM(D21:D31)</f>
        <v>0</v>
      </c>
      <c r="E32" s="212"/>
      <c r="F32" s="213">
        <f>IF(I30&gt;=K30,IF(I31&lt;=K31,1,0),0)</f>
        <v>1</v>
      </c>
      <c r="G32" s="379" t="str">
        <f>IF(F32=1,"La répartition est correcte","La répartition est incorrecte")</f>
        <v>La répartition est correcte</v>
      </c>
      <c r="H32" s="380"/>
      <c r="I32" s="380"/>
      <c r="J32" s="380"/>
      <c r="K32" s="380"/>
    </row>
    <row r="33" spans="1:12" ht="18" x14ac:dyDescent="0.3">
      <c r="A33" s="214"/>
      <c r="B33" s="215"/>
      <c r="C33" s="240" t="s">
        <v>43</v>
      </c>
      <c r="D33" s="217" t="s">
        <v>62</v>
      </c>
      <c r="E33" s="212"/>
      <c r="F33" s="215"/>
      <c r="G33" s="320" t="s">
        <v>94</v>
      </c>
      <c r="H33" s="320"/>
      <c r="I33" s="296">
        <f>E30</f>
        <v>0</v>
      </c>
      <c r="J33" s="297" t="e">
        <f>I33/D32</f>
        <v>#DIV/0!</v>
      </c>
      <c r="K33" s="295"/>
    </row>
    <row r="34" spans="1:12" ht="18" x14ac:dyDescent="0.3">
      <c r="A34" s="241" t="s">
        <v>70</v>
      </c>
      <c r="B34" s="242" t="s">
        <v>41</v>
      </c>
      <c r="C34" s="243">
        <v>6</v>
      </c>
      <c r="D34" s="244">
        <f>D29/6</f>
        <v>0</v>
      </c>
      <c r="E34" s="222"/>
      <c r="F34" s="245"/>
      <c r="G34" s="319" t="s">
        <v>95</v>
      </c>
      <c r="H34" s="319"/>
      <c r="I34" s="298">
        <f>D30</f>
        <v>0</v>
      </c>
      <c r="J34" s="299" t="e">
        <f>I34/I33</f>
        <v>#DIV/0!</v>
      </c>
      <c r="K34" s="245"/>
    </row>
    <row r="35" spans="1:12" ht="18" x14ac:dyDescent="0.3">
      <c r="A35" s="241" t="s">
        <v>70</v>
      </c>
      <c r="B35" s="242" t="s">
        <v>44</v>
      </c>
      <c r="C35" s="243">
        <v>3</v>
      </c>
      <c r="D35" s="244">
        <f>D30/3</f>
        <v>0</v>
      </c>
      <c r="E35" s="222"/>
      <c r="F35" s="199"/>
      <c r="G35" s="318" t="s">
        <v>88</v>
      </c>
      <c r="H35" s="318"/>
      <c r="I35" s="318"/>
      <c r="J35" s="318"/>
      <c r="K35" s="318"/>
    </row>
    <row r="36" spans="1:12" ht="18" x14ac:dyDescent="0.35">
      <c r="A36" s="241" t="s">
        <v>70</v>
      </c>
      <c r="B36" s="246" t="s">
        <v>26</v>
      </c>
      <c r="C36" s="247">
        <v>3</v>
      </c>
      <c r="D36" s="248">
        <f>D31/3</f>
        <v>0</v>
      </c>
      <c r="E36" s="226"/>
      <c r="G36" s="376" t="s">
        <v>89</v>
      </c>
      <c r="H36" s="376"/>
      <c r="I36" s="376"/>
      <c r="J36" s="376"/>
      <c r="K36" s="376"/>
      <c r="L36" s="376"/>
    </row>
    <row r="37" spans="1:12" ht="18" x14ac:dyDescent="0.35">
      <c r="C37" s="227"/>
      <c r="H37" s="294"/>
    </row>
    <row r="38" spans="1:12" x14ac:dyDescent="0.3">
      <c r="A38" s="377" t="str">
        <f>'JP-ED-Cumul'!A37:B37</f>
        <v>Mis  à jour 22/02/2018</v>
      </c>
      <c r="B38" s="377"/>
      <c r="C38" s="228"/>
      <c r="I38" s="293"/>
      <c r="J38" s="293"/>
      <c r="K38" s="293"/>
    </row>
    <row r="39" spans="1:12" x14ac:dyDescent="0.3">
      <c r="E39" s="249"/>
      <c r="I39" s="293"/>
      <c r="J39" s="293"/>
      <c r="K39" s="293"/>
    </row>
    <row r="40" spans="1:12" x14ac:dyDescent="0.3">
      <c r="G40" s="245"/>
      <c r="H40" s="245"/>
      <c r="I40" s="245"/>
      <c r="J40" s="245"/>
    </row>
    <row r="41" spans="1:12" x14ac:dyDescent="0.3">
      <c r="G41" s="199"/>
      <c r="H41" s="199"/>
      <c r="I41" s="199"/>
      <c r="J41" s="199"/>
    </row>
  </sheetData>
  <mergeCells count="37">
    <mergeCell ref="A32:C32"/>
    <mergeCell ref="G32:K32"/>
    <mergeCell ref="G19:K19"/>
    <mergeCell ref="C5:E5"/>
    <mergeCell ref="F5:H5"/>
    <mergeCell ref="A6:B6"/>
    <mergeCell ref="C6:E6"/>
    <mergeCell ref="F6:H6"/>
    <mergeCell ref="A12:D12"/>
    <mergeCell ref="A5:B5"/>
    <mergeCell ref="F7:H7"/>
    <mergeCell ref="G31:H31"/>
    <mergeCell ref="G30:H30"/>
    <mergeCell ref="A13:D13"/>
    <mergeCell ref="G29:H29"/>
    <mergeCell ref="A17:J17"/>
    <mergeCell ref="B19:D19"/>
    <mergeCell ref="A15:F15"/>
    <mergeCell ref="A14:F14"/>
    <mergeCell ref="A1:K1"/>
    <mergeCell ref="A9:J9"/>
    <mergeCell ref="A11:D11"/>
    <mergeCell ref="A4:B4"/>
    <mergeCell ref="C4:E4"/>
    <mergeCell ref="F4:H4"/>
    <mergeCell ref="A2:K2"/>
    <mergeCell ref="A3:B3"/>
    <mergeCell ref="C3:E3"/>
    <mergeCell ref="F3:H3"/>
    <mergeCell ref="J3:K3"/>
    <mergeCell ref="A7:B7"/>
    <mergeCell ref="C7:E7"/>
    <mergeCell ref="G36:L36"/>
    <mergeCell ref="G33:H33"/>
    <mergeCell ref="G34:H34"/>
    <mergeCell ref="A38:B38"/>
    <mergeCell ref="G35:K35"/>
  </mergeCells>
  <conditionalFormatting sqref="G32:K32 I30:I31">
    <cfRule type="expression" dxfId="13" priority="5" stopIfTrue="1">
      <formula>$F$32=0</formula>
    </cfRule>
    <cfRule type="expression" dxfId="12" priority="6" stopIfTrue="1">
      <formula>$F$32=1</formula>
    </cfRule>
  </conditionalFormatting>
  <printOptions horizontalCentered="1"/>
  <pageMargins left="0" right="0" top="0" bottom="0" header="0.31496062992125984" footer="0.31496062992125984"/>
  <pageSetup orientation="landscape" horizontalDpi="4294967294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8"/>
  <sheetViews>
    <sheetView workbookViewId="0">
      <selection sqref="A1:E1"/>
    </sheetView>
  </sheetViews>
  <sheetFormatPr baseColWidth="10" defaultColWidth="22.5546875" defaultRowHeight="14.4" x14ac:dyDescent="0.3"/>
  <cols>
    <col min="1" max="1" width="28.44140625" style="281" customWidth="1"/>
    <col min="2" max="2" width="21.6640625" style="250" customWidth="1"/>
    <col min="3" max="3" width="22.5546875" style="250" customWidth="1"/>
    <col min="4" max="4" width="24.6640625" style="280" customWidth="1"/>
    <col min="5" max="5" width="26.44140625" style="250" customWidth="1"/>
    <col min="6" max="253" width="11.44140625" style="250" customWidth="1"/>
    <col min="254" max="254" width="34.44140625" style="250" customWidth="1"/>
    <col min="255" max="255" width="21.6640625" style="250" customWidth="1"/>
    <col min="256" max="16384" width="22.5546875" style="250"/>
  </cols>
  <sheetData>
    <row r="1" spans="1:10" ht="24.9" customHeight="1" x14ac:dyDescent="0.3">
      <c r="A1" s="397" t="s">
        <v>65</v>
      </c>
      <c r="B1" s="397"/>
      <c r="C1" s="397"/>
      <c r="D1" s="397"/>
      <c r="E1" s="397"/>
    </row>
    <row r="2" spans="1:10" ht="21.9" customHeight="1" x14ac:dyDescent="0.3">
      <c r="A2" s="251" t="s">
        <v>0</v>
      </c>
      <c r="B2" s="393">
        <f>'JP-ED- PP'!C3</f>
        <v>0</v>
      </c>
      <c r="C2" s="394"/>
      <c r="D2" s="398"/>
      <c r="E2" s="399"/>
    </row>
    <row r="3" spans="1:10" ht="21.9" customHeight="1" x14ac:dyDescent="0.3">
      <c r="A3" s="252" t="s">
        <v>37</v>
      </c>
      <c r="B3" s="393">
        <f>'JP-ED- PP'!C4</f>
        <v>0</v>
      </c>
      <c r="C3" s="394"/>
      <c r="D3" s="400"/>
      <c r="E3" s="401"/>
    </row>
    <row r="4" spans="1:10" ht="21.9" customHeight="1" x14ac:dyDescent="0.3">
      <c r="A4" s="252" t="s">
        <v>45</v>
      </c>
      <c r="B4" s="393">
        <f>'JP-ED- PP'!C5</f>
        <v>0</v>
      </c>
      <c r="C4" s="394"/>
      <c r="D4" s="400"/>
      <c r="E4" s="401"/>
      <c r="G4" s="303"/>
      <c r="H4" s="303"/>
      <c r="I4" s="303"/>
    </row>
    <row r="5" spans="1:10" ht="21.9" customHeight="1" x14ac:dyDescent="0.3">
      <c r="A5" s="253" t="s">
        <v>38</v>
      </c>
      <c r="B5" s="393">
        <f>'JP-ED- PP'!C6</f>
        <v>0</v>
      </c>
      <c r="C5" s="394"/>
      <c r="D5" s="402"/>
      <c r="E5" s="403"/>
      <c r="G5" s="303"/>
      <c r="H5" s="303"/>
      <c r="I5" s="303"/>
    </row>
    <row r="6" spans="1:10" ht="4.5" customHeight="1" x14ac:dyDescent="0.3">
      <c r="A6" s="253"/>
      <c r="B6" s="255"/>
      <c r="C6" s="255"/>
      <c r="D6" s="300"/>
      <c r="E6" s="301"/>
      <c r="G6" s="303"/>
      <c r="H6" s="303"/>
      <c r="I6" s="303"/>
    </row>
    <row r="7" spans="1:10" ht="21.9" customHeight="1" x14ac:dyDescent="0.3">
      <c r="A7" s="255" t="s">
        <v>57</v>
      </c>
      <c r="B7" s="255" t="s">
        <v>46</v>
      </c>
      <c r="C7" s="255" t="s">
        <v>3</v>
      </c>
      <c r="D7" s="395" t="s">
        <v>96</v>
      </c>
      <c r="E7" s="396"/>
      <c r="F7" s="302"/>
      <c r="G7" s="302"/>
      <c r="H7" s="302"/>
      <c r="I7" s="302"/>
      <c r="J7" s="199"/>
    </row>
    <row r="8" spans="1:10" ht="25.5" customHeight="1" x14ac:dyDescent="0.3">
      <c r="A8" s="255">
        <f>'JP-ED- PP'!I5</f>
        <v>0</v>
      </c>
      <c r="B8" s="256">
        <f>'JP-ED- PP'!J5</f>
        <v>15</v>
      </c>
      <c r="C8" s="257">
        <f>'JP-ED- PP'!K5</f>
        <v>0</v>
      </c>
      <c r="D8" s="391" t="s">
        <v>97</v>
      </c>
      <c r="E8" s="392"/>
      <c r="F8" s="305"/>
      <c r="G8" s="305"/>
      <c r="H8" s="305"/>
      <c r="I8" s="305"/>
      <c r="J8" s="303"/>
    </row>
    <row r="9" spans="1:10" ht="21.9" customHeight="1" x14ac:dyDescent="0.3">
      <c r="A9" s="255" t="s">
        <v>47</v>
      </c>
      <c r="B9" s="386">
        <f>'JP-ED- PP'!K4</f>
        <v>0</v>
      </c>
      <c r="C9" s="387"/>
      <c r="D9" s="251" t="s">
        <v>99</v>
      </c>
      <c r="E9" s="306" t="e">
        <f>C23/C24</f>
        <v>#DIV/0!</v>
      </c>
      <c r="G9" s="303"/>
      <c r="H9" s="303"/>
      <c r="I9" s="303"/>
    </row>
    <row r="10" spans="1:10" ht="21.9" customHeight="1" x14ac:dyDescent="0.3">
      <c r="A10" s="258" t="s">
        <v>48</v>
      </c>
      <c r="B10" s="386">
        <f>'JP-ED- PP'!K6</f>
        <v>0</v>
      </c>
      <c r="C10" s="387"/>
      <c r="D10" s="251" t="s">
        <v>98</v>
      </c>
      <c r="E10" s="307" t="e">
        <f>C24/B10</f>
        <v>#DIV/0!</v>
      </c>
    </row>
    <row r="11" spans="1:10" ht="4.5" customHeight="1" x14ac:dyDescent="0.3">
      <c r="A11" s="259"/>
      <c r="B11" s="260"/>
      <c r="C11" s="260"/>
      <c r="D11" s="261"/>
      <c r="E11" s="262"/>
    </row>
    <row r="12" spans="1:10" ht="24.9" customHeight="1" x14ac:dyDescent="0.3">
      <c r="A12" s="388" t="s">
        <v>49</v>
      </c>
      <c r="B12" s="389"/>
      <c r="C12" s="389"/>
      <c r="D12" s="389"/>
      <c r="E12" s="390"/>
      <c r="G12" s="199"/>
    </row>
    <row r="13" spans="1:10" ht="40.5" customHeight="1" x14ac:dyDescent="0.3">
      <c r="A13" s="263" t="s">
        <v>50</v>
      </c>
      <c r="B13" s="264" t="s">
        <v>52</v>
      </c>
      <c r="C13" s="264" t="s">
        <v>13</v>
      </c>
      <c r="D13" s="265" t="s">
        <v>51</v>
      </c>
      <c r="E13" s="264" t="s">
        <v>66</v>
      </c>
    </row>
    <row r="14" spans="1:10" ht="22.5" customHeight="1" x14ac:dyDescent="0.3">
      <c r="A14" s="266" t="str">
        <f>'JP-ED- PP'!A21</f>
        <v>1ère partie</v>
      </c>
      <c r="B14" s="267">
        <f>'JP-ED- PP'!B21</f>
        <v>0</v>
      </c>
      <c r="C14" s="267">
        <f>'JP-ED- PP'!C21</f>
        <v>0</v>
      </c>
      <c r="D14" s="267">
        <f>'JP-ED- PP'!D21</f>
        <v>0</v>
      </c>
      <c r="E14" s="268">
        <f>'JP-ED- PP'!F21</f>
        <v>0</v>
      </c>
      <c r="F14" s="269"/>
    </row>
    <row r="15" spans="1:10" ht="21.9" customHeight="1" x14ac:dyDescent="0.3">
      <c r="A15" s="266" t="str">
        <f>'JP-ED- PP'!A22</f>
        <v>2ème partie</v>
      </c>
      <c r="B15" s="267">
        <f>'JP-ED- PP'!B22</f>
        <v>0</v>
      </c>
      <c r="C15" s="267">
        <f>'JP-ED- PP'!C22</f>
        <v>0</v>
      </c>
      <c r="D15" s="267">
        <f>'JP-ED- PP'!D22</f>
        <v>0</v>
      </c>
      <c r="E15" s="268">
        <f>'JP-ED- PP'!F22</f>
        <v>0</v>
      </c>
      <c r="F15" s="269"/>
    </row>
    <row r="16" spans="1:10" ht="21.9" customHeight="1" x14ac:dyDescent="0.3">
      <c r="A16" s="266" t="str">
        <f>'JP-ED- PP'!A23</f>
        <v xml:space="preserve">cadrage </v>
      </c>
      <c r="B16" s="267">
        <f>'JP-ED- PP'!B23</f>
        <v>0</v>
      </c>
      <c r="C16" s="267">
        <f>'JP-ED- PP'!C23</f>
        <v>0</v>
      </c>
      <c r="D16" s="267">
        <f>'JP-ED- PP'!D23</f>
        <v>0</v>
      </c>
      <c r="E16" s="268">
        <f>'JP-ED- PP'!F23</f>
        <v>0</v>
      </c>
      <c r="F16" s="269"/>
    </row>
    <row r="17" spans="1:6" ht="21.9" customHeight="1" x14ac:dyDescent="0.3">
      <c r="A17" s="266" t="str">
        <f>'JP-ED- PP'!A24</f>
        <v>64ème</v>
      </c>
      <c r="B17" s="267">
        <f>'JP-ED- PP'!B24</f>
        <v>0</v>
      </c>
      <c r="C17" s="267">
        <f>'JP-ED- PP'!C24</f>
        <v>0</v>
      </c>
      <c r="D17" s="267">
        <f>'JP-ED- PP'!D24</f>
        <v>0</v>
      </c>
      <c r="E17" s="268">
        <f>'JP-ED- PP'!F24</f>
        <v>0</v>
      </c>
      <c r="F17" s="269"/>
    </row>
    <row r="18" spans="1:6" ht="21.9" customHeight="1" x14ac:dyDescent="0.3">
      <c r="A18" s="266" t="str">
        <f>'JP-ED- PP'!A25</f>
        <v>32ème</v>
      </c>
      <c r="B18" s="267">
        <f>'JP-ED- PP'!B25</f>
        <v>0</v>
      </c>
      <c r="C18" s="267">
        <f>'JP-ED- PP'!C25</f>
        <v>0</v>
      </c>
      <c r="D18" s="267">
        <f>'JP-ED- PP'!D25</f>
        <v>0</v>
      </c>
      <c r="E18" s="268">
        <f>'JP-ED- PP'!F25</f>
        <v>0</v>
      </c>
      <c r="F18" s="269"/>
    </row>
    <row r="19" spans="1:6" ht="21.9" customHeight="1" x14ac:dyDescent="0.3">
      <c r="A19" s="266" t="str">
        <f>'JP-ED- PP'!A26</f>
        <v>16ème</v>
      </c>
      <c r="B19" s="267" t="str">
        <f>'JP-ED- PP'!B26</f>
        <v>0</v>
      </c>
      <c r="C19" s="267">
        <f>'JP-ED- PP'!C26</f>
        <v>0</v>
      </c>
      <c r="D19" s="267">
        <f>'JP-ED- PP'!D26</f>
        <v>0</v>
      </c>
      <c r="E19" s="268">
        <f>'JP-ED- PP'!F26</f>
        <v>0</v>
      </c>
      <c r="F19" s="269"/>
    </row>
    <row r="20" spans="1:6" ht="21.9" customHeight="1" x14ac:dyDescent="0.3">
      <c r="A20" s="266" t="str">
        <f>'JP-ED- PP'!A27</f>
        <v xml:space="preserve">8ème </v>
      </c>
      <c r="B20" s="267">
        <f>'JP-ED- PP'!B27</f>
        <v>8</v>
      </c>
      <c r="C20" s="267">
        <f>'JP-ED- PP'!C27</f>
        <v>0</v>
      </c>
      <c r="D20" s="267">
        <f>'JP-ED- PP'!D27</f>
        <v>0</v>
      </c>
      <c r="E20" s="268">
        <f>'JP-ED- PP'!F27</f>
        <v>0</v>
      </c>
      <c r="F20" s="269"/>
    </row>
    <row r="21" spans="1:6" ht="21.9" customHeight="1" x14ac:dyDescent="0.3">
      <c r="A21" s="266" t="str">
        <f>'JP-ED- PP'!A28</f>
        <v xml:space="preserve">1/4 </v>
      </c>
      <c r="B21" s="267">
        <f>'JP-ED- PP'!B28</f>
        <v>4</v>
      </c>
      <c r="C21" s="267">
        <f>'JP-ED- PP'!C28</f>
        <v>0</v>
      </c>
      <c r="D21" s="267">
        <f>'JP-ED- PP'!D28</f>
        <v>0</v>
      </c>
      <c r="E21" s="268">
        <f>'JP-ED- PP'!F28</f>
        <v>0</v>
      </c>
      <c r="F21" s="269"/>
    </row>
    <row r="22" spans="1:6" ht="21.9" customHeight="1" x14ac:dyDescent="0.3">
      <c r="A22" s="266" t="str">
        <f>'JP-ED- PP'!A29</f>
        <v>1/2</v>
      </c>
      <c r="B22" s="267">
        <f>'JP-ED- PP'!B29</f>
        <v>2</v>
      </c>
      <c r="C22" s="267">
        <f>'JP-ED- PP'!C29</f>
        <v>0</v>
      </c>
      <c r="D22" s="267">
        <f>'JP-ED- PP'!D29</f>
        <v>0</v>
      </c>
      <c r="E22" s="268">
        <f>'JP-ED- PP'!F29</f>
        <v>0</v>
      </c>
    </row>
    <row r="23" spans="1:6" ht="21.9" customHeight="1" x14ac:dyDescent="0.3">
      <c r="A23" s="266" t="str">
        <f>'JP-ED- PP'!A30</f>
        <v>Finaliste</v>
      </c>
      <c r="B23" s="267">
        <f>'JP-ED- PP'!B30</f>
        <v>1</v>
      </c>
      <c r="C23" s="267">
        <f>'JP-ED- PP'!C30</f>
        <v>0</v>
      </c>
      <c r="D23" s="267">
        <f>'JP-ED- PP'!D30</f>
        <v>0</v>
      </c>
      <c r="E23" s="268">
        <f>'JP-ED- PP'!F30</f>
        <v>0</v>
      </c>
    </row>
    <row r="24" spans="1:6" ht="21.75" customHeight="1" x14ac:dyDescent="0.3">
      <c r="A24" s="266" t="str">
        <f>'JP-ED- PP'!A31</f>
        <v>Finale</v>
      </c>
      <c r="B24" s="267">
        <f>'JP-ED- PP'!B31</f>
        <v>1</v>
      </c>
      <c r="C24" s="267">
        <f>'JP-ED- PP'!C31</f>
        <v>0</v>
      </c>
      <c r="D24" s="267">
        <f>'JP-ED- PP'!D31</f>
        <v>0</v>
      </c>
      <c r="E24" s="268">
        <f>'JP-ED- PP'!F31</f>
        <v>0</v>
      </c>
    </row>
    <row r="25" spans="1:6" ht="5.25" customHeight="1" x14ac:dyDescent="0.3">
      <c r="A25" s="270"/>
      <c r="B25" s="267"/>
      <c r="C25" s="271"/>
      <c r="D25" s="272"/>
      <c r="E25" s="273">
        <v>8</v>
      </c>
    </row>
    <row r="26" spans="1:6" ht="24.9" customHeight="1" x14ac:dyDescent="0.3">
      <c r="A26" s="274" t="s">
        <v>53</v>
      </c>
      <c r="B26" s="274" t="s">
        <v>54</v>
      </c>
      <c r="C26" s="275">
        <f>'JP-ED- PP'!D34</f>
        <v>0</v>
      </c>
      <c r="D26" s="276"/>
      <c r="E26" s="277">
        <v>12</v>
      </c>
    </row>
    <row r="27" spans="1:6" ht="24.9" customHeight="1" x14ac:dyDescent="0.3">
      <c r="A27" s="274" t="s">
        <v>55</v>
      </c>
      <c r="B27" s="278" t="s">
        <v>60</v>
      </c>
      <c r="C27" s="275">
        <f>'JP-ED- PP'!D35</f>
        <v>0</v>
      </c>
      <c r="D27" s="276"/>
      <c r="E27" s="277"/>
    </row>
    <row r="28" spans="1:6" ht="24.9" customHeight="1" x14ac:dyDescent="0.3">
      <c r="A28" s="274" t="s">
        <v>55</v>
      </c>
      <c r="B28" s="279" t="s">
        <v>63</v>
      </c>
      <c r="C28" s="275">
        <f>'JP-ED- PP'!D36</f>
        <v>0</v>
      </c>
    </row>
  </sheetData>
  <mergeCells count="11">
    <mergeCell ref="A1:E1"/>
    <mergeCell ref="B2:C2"/>
    <mergeCell ref="B3:C3"/>
    <mergeCell ref="B4:C4"/>
    <mergeCell ref="D2:E5"/>
    <mergeCell ref="B9:C9"/>
    <mergeCell ref="B10:C10"/>
    <mergeCell ref="A12:E12"/>
    <mergeCell ref="D8:E8"/>
    <mergeCell ref="B5:C5"/>
    <mergeCell ref="D7:E7"/>
  </mergeCells>
  <printOptions horizontalCentered="1" verticalCentered="1"/>
  <pageMargins left="0" right="0" top="0" bottom="0" header="0.31496062992125984" footer="0.31496062992125984"/>
  <pageSetup orientation="landscape" horizontalDpi="4294967294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8"/>
  <sheetViews>
    <sheetView workbookViewId="0">
      <selection sqref="A1:K1"/>
    </sheetView>
  </sheetViews>
  <sheetFormatPr baseColWidth="10" defaultColWidth="11.44140625" defaultRowHeight="14.4" x14ac:dyDescent="0.3"/>
  <cols>
    <col min="1" max="2" width="11.44140625" style="153"/>
    <col min="3" max="3" width="12.88671875" style="153" bestFit="1" customWidth="1"/>
    <col min="4" max="4" width="13.44140625" style="153" customWidth="1"/>
    <col min="5" max="7" width="11.44140625" style="153"/>
    <col min="8" max="8" width="16.33203125" style="153" customWidth="1"/>
    <col min="9" max="9" width="11.44140625" style="153"/>
    <col min="10" max="10" width="12.44140625" style="153" customWidth="1"/>
    <col min="11" max="16384" width="11.44140625" style="153"/>
  </cols>
  <sheetData>
    <row r="1" spans="1:15" ht="3.75" customHeight="1" x14ac:dyDescent="0.3">
      <c r="A1" s="405"/>
      <c r="B1" s="405"/>
      <c r="C1" s="405"/>
      <c r="D1" s="405"/>
      <c r="E1" s="405"/>
      <c r="F1" s="405"/>
      <c r="G1" s="405"/>
      <c r="H1" s="405"/>
      <c r="I1" s="405"/>
      <c r="J1" s="405"/>
      <c r="K1" s="405"/>
    </row>
    <row r="2" spans="1:15" ht="18" x14ac:dyDescent="0.3">
      <c r="A2" s="329" t="s">
        <v>92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5" ht="15.6" x14ac:dyDescent="0.3">
      <c r="A3" s="335" t="s">
        <v>0</v>
      </c>
      <c r="B3" s="336"/>
      <c r="C3" s="332"/>
      <c r="D3" s="333"/>
      <c r="E3" s="334"/>
      <c r="F3" s="330" t="s">
        <v>1</v>
      </c>
      <c r="G3" s="337"/>
      <c r="H3" s="331"/>
      <c r="I3" s="138"/>
      <c r="J3" s="330" t="s">
        <v>2</v>
      </c>
      <c r="K3" s="331"/>
    </row>
    <row r="4" spans="1:15" ht="15.6" x14ac:dyDescent="0.3">
      <c r="A4" s="335" t="s">
        <v>31</v>
      </c>
      <c r="B4" s="336"/>
      <c r="C4" s="332"/>
      <c r="D4" s="333"/>
      <c r="E4" s="334"/>
      <c r="F4" s="330"/>
      <c r="G4" s="337"/>
      <c r="H4" s="331"/>
      <c r="I4" s="7"/>
      <c r="J4" s="155"/>
      <c r="K4" s="156">
        <f>I3</f>
        <v>0</v>
      </c>
    </row>
    <row r="5" spans="1:15" ht="15.6" x14ac:dyDescent="0.3">
      <c r="A5" s="335" t="s">
        <v>61</v>
      </c>
      <c r="B5" s="336"/>
      <c r="C5" s="332"/>
      <c r="D5" s="333"/>
      <c r="E5" s="334"/>
      <c r="F5" s="330" t="s">
        <v>77</v>
      </c>
      <c r="G5" s="337"/>
      <c r="H5" s="331"/>
      <c r="I5" s="289"/>
      <c r="J5" s="4">
        <f>F11*G11</f>
        <v>15</v>
      </c>
      <c r="K5" s="156">
        <f>I5*J5</f>
        <v>0</v>
      </c>
    </row>
    <row r="6" spans="1:15" ht="15.6" x14ac:dyDescent="0.3">
      <c r="A6" s="335" t="s">
        <v>32</v>
      </c>
      <c r="B6" s="336"/>
      <c r="C6" s="332"/>
      <c r="D6" s="333"/>
      <c r="E6" s="334"/>
      <c r="F6" s="330" t="s">
        <v>78</v>
      </c>
      <c r="G6" s="337"/>
      <c r="H6" s="331"/>
      <c r="I6" s="7">
        <f>ROUNDUP($I$5/2,0)</f>
        <v>0</v>
      </c>
      <c r="J6" s="157" t="s">
        <v>3</v>
      </c>
      <c r="K6" s="158">
        <f>SUM(K4:K5)</f>
        <v>0</v>
      </c>
      <c r="M6" s="152"/>
      <c r="N6" s="152"/>
      <c r="O6" s="152"/>
    </row>
    <row r="7" spans="1:15" ht="15.6" x14ac:dyDescent="0.3">
      <c r="A7" s="335" t="s">
        <v>33</v>
      </c>
      <c r="B7" s="336"/>
      <c r="C7" s="332"/>
      <c r="D7" s="333"/>
      <c r="E7" s="334"/>
      <c r="F7" s="330"/>
      <c r="G7" s="337"/>
      <c r="H7" s="331"/>
      <c r="I7" s="7">
        <f>I5/4</f>
        <v>0</v>
      </c>
      <c r="J7" s="159"/>
      <c r="K7" s="159"/>
      <c r="M7" s="152"/>
      <c r="N7" s="152"/>
      <c r="O7" s="152"/>
    </row>
    <row r="8" spans="1:15" x14ac:dyDescent="0.3">
      <c r="A8" s="160"/>
      <c r="B8" s="161"/>
      <c r="C8" s="161"/>
      <c r="D8" s="161"/>
      <c r="E8" s="162"/>
      <c r="F8" s="162"/>
      <c r="G8" s="163"/>
      <c r="H8" s="164"/>
      <c r="I8" s="161"/>
      <c r="J8" s="161"/>
      <c r="K8" s="165"/>
      <c r="M8" s="152"/>
      <c r="N8" s="152"/>
      <c r="O8" s="152"/>
    </row>
    <row r="9" spans="1:15" ht="18" x14ac:dyDescent="0.3">
      <c r="A9" s="354" t="s">
        <v>4</v>
      </c>
      <c r="B9" s="355"/>
      <c r="C9" s="355"/>
      <c r="D9" s="355"/>
      <c r="E9" s="355"/>
      <c r="F9" s="355"/>
      <c r="G9" s="355"/>
      <c r="H9" s="355"/>
      <c r="I9" s="355"/>
      <c r="J9" s="356"/>
      <c r="K9" s="165"/>
      <c r="M9" s="152"/>
      <c r="N9" s="152"/>
      <c r="O9" s="152"/>
    </row>
    <row r="10" spans="1:15" x14ac:dyDescent="0.3">
      <c r="A10" s="166"/>
      <c r="B10" s="162"/>
      <c r="C10" s="162"/>
      <c r="D10" s="162"/>
      <c r="E10" s="167"/>
      <c r="F10" s="167" t="s">
        <v>5</v>
      </c>
      <c r="G10" s="168" t="s">
        <v>6</v>
      </c>
      <c r="H10" s="162"/>
      <c r="I10" s="162"/>
      <c r="J10" s="162"/>
      <c r="K10" s="165"/>
      <c r="M10" s="152"/>
      <c r="N10" s="152"/>
      <c r="O10" s="152"/>
    </row>
    <row r="11" spans="1:15" x14ac:dyDescent="0.3">
      <c r="A11" s="338" t="s">
        <v>7</v>
      </c>
      <c r="B11" s="339"/>
      <c r="C11" s="339"/>
      <c r="D11" s="340"/>
      <c r="E11" s="18"/>
      <c r="F11" s="231">
        <v>3</v>
      </c>
      <c r="G11" s="232">
        <v>5</v>
      </c>
      <c r="H11" s="171">
        <f>F11*G11</f>
        <v>15</v>
      </c>
      <c r="I11" s="161"/>
      <c r="J11" s="161"/>
      <c r="K11" s="165"/>
      <c r="M11" s="152"/>
      <c r="N11" s="152"/>
      <c r="O11" s="152"/>
    </row>
    <row r="12" spans="1:15" x14ac:dyDescent="0.3">
      <c r="A12" s="338" t="s">
        <v>8</v>
      </c>
      <c r="B12" s="339"/>
      <c r="C12" s="339"/>
      <c r="D12" s="340"/>
      <c r="E12" s="162"/>
      <c r="F12" s="162"/>
      <c r="G12" s="170">
        <f>I3</f>
        <v>0</v>
      </c>
      <c r="H12" s="172">
        <f>K5</f>
        <v>0</v>
      </c>
      <c r="I12" s="161"/>
      <c r="J12" s="161"/>
      <c r="K12" s="165"/>
      <c r="M12" s="152"/>
      <c r="N12" s="152"/>
      <c r="O12" s="152"/>
    </row>
    <row r="13" spans="1:15" ht="15.6" x14ac:dyDescent="0.3">
      <c r="A13" s="338" t="s">
        <v>9</v>
      </c>
      <c r="B13" s="339"/>
      <c r="C13" s="339"/>
      <c r="D13" s="340"/>
      <c r="E13" s="162"/>
      <c r="F13" s="162"/>
      <c r="G13" s="173"/>
      <c r="H13" s="174">
        <f>K6</f>
        <v>0</v>
      </c>
      <c r="I13" s="175"/>
      <c r="J13" s="176"/>
      <c r="K13" s="165"/>
      <c r="M13" s="152"/>
      <c r="N13" s="152"/>
      <c r="O13" s="152"/>
    </row>
    <row r="14" spans="1:15" ht="15.6" x14ac:dyDescent="0.3">
      <c r="A14" s="409" t="s">
        <v>30</v>
      </c>
      <c r="B14" s="410"/>
      <c r="C14" s="410"/>
      <c r="D14" s="410"/>
      <c r="E14" s="411"/>
      <c r="F14" s="177">
        <v>0.25</v>
      </c>
      <c r="G14" s="178">
        <v>0.25</v>
      </c>
      <c r="H14" s="179">
        <f>H13*G14</f>
        <v>0</v>
      </c>
      <c r="I14" s="175"/>
      <c r="J14" s="176"/>
      <c r="K14" s="165"/>
    </row>
    <row r="15" spans="1:15" ht="15.6" x14ac:dyDescent="0.3">
      <c r="A15" s="406" t="s">
        <v>10</v>
      </c>
      <c r="B15" s="407"/>
      <c r="C15" s="407"/>
      <c r="D15" s="407"/>
      <c r="E15" s="408"/>
      <c r="F15" s="180">
        <v>0.6</v>
      </c>
      <c r="G15" s="181">
        <v>0.6</v>
      </c>
      <c r="H15" s="182">
        <f>H14*G15</f>
        <v>0</v>
      </c>
      <c r="I15" s="175"/>
      <c r="J15" s="176"/>
      <c r="K15" s="165"/>
    </row>
    <row r="16" spans="1:15" ht="9" customHeight="1" x14ac:dyDescent="0.3">
      <c r="A16" s="162"/>
      <c r="B16" s="162"/>
      <c r="C16" s="162"/>
      <c r="D16" s="162"/>
      <c r="E16" s="162"/>
      <c r="F16" s="162"/>
      <c r="G16" s="173"/>
      <c r="H16" s="183"/>
      <c r="I16" s="175"/>
      <c r="J16" s="176"/>
      <c r="K16" s="165"/>
    </row>
    <row r="17" spans="1:11" ht="18" x14ac:dyDescent="0.3">
      <c r="A17" s="325" t="s">
        <v>11</v>
      </c>
      <c r="B17" s="325"/>
      <c r="C17" s="325"/>
      <c r="D17" s="325"/>
      <c r="E17" s="325"/>
      <c r="F17" s="325"/>
      <c r="G17" s="325"/>
      <c r="H17" s="325"/>
      <c r="I17" s="325"/>
      <c r="J17" s="325"/>
      <c r="K17" s="165"/>
    </row>
    <row r="18" spans="1:11" ht="9" customHeight="1" x14ac:dyDescent="0.3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5"/>
    </row>
    <row r="19" spans="1:11" x14ac:dyDescent="0.3">
      <c r="A19" s="161"/>
      <c r="B19" s="357" t="s">
        <v>9</v>
      </c>
      <c r="C19" s="358"/>
      <c r="D19" s="359"/>
      <c r="E19" s="282">
        <f>H13</f>
        <v>0</v>
      </c>
      <c r="F19" s="169"/>
      <c r="G19" s="163"/>
      <c r="H19" s="283"/>
      <c r="I19" s="283"/>
      <c r="J19" s="283"/>
      <c r="K19" s="165"/>
    </row>
    <row r="20" spans="1:11" ht="43.2" x14ac:dyDescent="0.3">
      <c r="A20" s="186"/>
      <c r="B20" s="187" t="s">
        <v>12</v>
      </c>
      <c r="C20" s="187" t="s">
        <v>13</v>
      </c>
      <c r="D20" s="188" t="s">
        <v>14</v>
      </c>
      <c r="E20" s="189" t="s">
        <v>15</v>
      </c>
      <c r="F20" s="190" t="s">
        <v>16</v>
      </c>
      <c r="G20" s="163"/>
      <c r="H20" s="162"/>
      <c r="I20" s="162"/>
      <c r="J20" s="162"/>
      <c r="K20" s="165"/>
    </row>
    <row r="21" spans="1:11" x14ac:dyDescent="0.3">
      <c r="A21" s="191" t="s">
        <v>59</v>
      </c>
      <c r="B21" s="18">
        <f>I6</f>
        <v>0</v>
      </c>
      <c r="C21" s="290"/>
      <c r="D21" s="193">
        <f>B21*C21</f>
        <v>0</v>
      </c>
      <c r="E21" s="172">
        <f>E19-D21</f>
        <v>0</v>
      </c>
      <c r="F21" s="194">
        <f>C21</f>
        <v>0</v>
      </c>
      <c r="G21" s="195"/>
      <c r="H21" s="196"/>
      <c r="I21" s="215"/>
      <c r="J21" s="162"/>
      <c r="K21" s="165"/>
    </row>
    <row r="22" spans="1:11" ht="20.399999999999999" x14ac:dyDescent="0.3">
      <c r="A22" s="191" t="s">
        <v>35</v>
      </c>
      <c r="B22" s="42">
        <f>ROUNDUP($B$21/2,0)</f>
        <v>0</v>
      </c>
      <c r="C22" s="290"/>
      <c r="D22" s="193">
        <f t="shared" ref="D22:D30" si="0">B22*C22</f>
        <v>0</v>
      </c>
      <c r="E22" s="172">
        <f t="shared" ref="E22:E30" si="1">E21-D22</f>
        <v>0</v>
      </c>
      <c r="F22" s="194">
        <f>F21+C22</f>
        <v>0</v>
      </c>
      <c r="G22" s="198"/>
      <c r="H22" s="199"/>
      <c r="I22" s="284"/>
      <c r="J22" s="162"/>
      <c r="K22" s="165"/>
    </row>
    <row r="23" spans="1:11" x14ac:dyDescent="0.3">
      <c r="A23" s="191" t="s">
        <v>17</v>
      </c>
      <c r="B23" s="18">
        <f>IF(B22&gt;=128,B22-128,IF(B22&gt;=64,B22-"64",IF(B22&gt;=32,B22-"32",IF(B22&gt;=16,B22-16,0))))</f>
        <v>0</v>
      </c>
      <c r="C23" s="290"/>
      <c r="D23" s="193">
        <f t="shared" si="0"/>
        <v>0</v>
      </c>
      <c r="E23" s="197">
        <f t="shared" si="1"/>
        <v>0</v>
      </c>
      <c r="F23" s="194">
        <f>F22+C23</f>
        <v>0</v>
      </c>
      <c r="G23" s="200"/>
      <c r="H23" s="201"/>
      <c r="I23" s="285"/>
      <c r="J23" s="173"/>
      <c r="K23" s="173"/>
    </row>
    <row r="24" spans="1:11" x14ac:dyDescent="0.3">
      <c r="A24" s="191" t="s">
        <v>18</v>
      </c>
      <c r="B24" s="42">
        <f>IF(B22-B23=128,128/2,0)</f>
        <v>0</v>
      </c>
      <c r="C24" s="291"/>
      <c r="D24" s="193">
        <f t="shared" si="0"/>
        <v>0</v>
      </c>
      <c r="E24" s="197">
        <f t="shared" si="1"/>
        <v>0</v>
      </c>
      <c r="F24" s="194">
        <f t="shared" ref="F24:F30" si="2">F23+C24</f>
        <v>0</v>
      </c>
      <c r="G24" s="200"/>
      <c r="H24" s="201"/>
      <c r="I24" s="202"/>
      <c r="J24" s="173"/>
      <c r="K24" s="173"/>
    </row>
    <row r="25" spans="1:11" x14ac:dyDescent="0.3">
      <c r="A25" s="191" t="s">
        <v>19</v>
      </c>
      <c r="B25" s="203">
        <f>IF(B22-B23=64,32,IF(B24=64,B24/2,0))</f>
        <v>0</v>
      </c>
      <c r="C25" s="291"/>
      <c r="D25" s="193">
        <f t="shared" si="0"/>
        <v>0</v>
      </c>
      <c r="E25" s="197">
        <f t="shared" si="1"/>
        <v>0</v>
      </c>
      <c r="F25" s="194">
        <f t="shared" si="2"/>
        <v>0</v>
      </c>
      <c r="G25" s="204"/>
      <c r="H25" s="173"/>
      <c r="I25" s="173"/>
      <c r="J25" s="173"/>
      <c r="K25" s="173"/>
    </row>
    <row r="26" spans="1:11" x14ac:dyDescent="0.3">
      <c r="A26" s="190" t="s">
        <v>20</v>
      </c>
      <c r="B26" s="166" t="str">
        <f>IF(B22-B23=32,"16",IF(B25=32,B25/2,"0"))</f>
        <v>0</v>
      </c>
      <c r="C26" s="291"/>
      <c r="D26" s="193">
        <f t="shared" si="0"/>
        <v>0</v>
      </c>
      <c r="E26" s="197">
        <f t="shared" si="1"/>
        <v>0</v>
      </c>
      <c r="F26" s="194">
        <f t="shared" si="2"/>
        <v>0</v>
      </c>
      <c r="G26" s="163"/>
      <c r="H26" s="162"/>
      <c r="I26" s="162"/>
      <c r="J26" s="162"/>
      <c r="K26" s="165"/>
    </row>
    <row r="27" spans="1:11" x14ac:dyDescent="0.3">
      <c r="A27" s="190" t="s">
        <v>21</v>
      </c>
      <c r="B27" s="203">
        <v>8</v>
      </c>
      <c r="C27" s="292"/>
      <c r="D27" s="193">
        <f t="shared" si="0"/>
        <v>0</v>
      </c>
      <c r="E27" s="197">
        <f t="shared" si="1"/>
        <v>0</v>
      </c>
      <c r="F27" s="194">
        <f t="shared" si="2"/>
        <v>0</v>
      </c>
      <c r="G27" s="163"/>
      <c r="H27" s="162"/>
      <c r="I27" s="162"/>
      <c r="J27" s="162"/>
      <c r="K27" s="165"/>
    </row>
    <row r="28" spans="1:11" x14ac:dyDescent="0.3">
      <c r="A28" s="190" t="s">
        <v>22</v>
      </c>
      <c r="B28" s="166">
        <v>4</v>
      </c>
      <c r="C28" s="291"/>
      <c r="D28" s="193">
        <f t="shared" si="0"/>
        <v>0</v>
      </c>
      <c r="E28" s="197">
        <f t="shared" si="1"/>
        <v>0</v>
      </c>
      <c r="F28" s="194">
        <f t="shared" si="2"/>
        <v>0</v>
      </c>
      <c r="G28" s="163"/>
      <c r="H28" s="162"/>
      <c r="I28" s="162"/>
      <c r="J28" s="162"/>
      <c r="K28" s="165"/>
    </row>
    <row r="29" spans="1:11" x14ac:dyDescent="0.3">
      <c r="A29" s="190" t="s">
        <v>23</v>
      </c>
      <c r="B29" s="203">
        <v>2</v>
      </c>
      <c r="C29" s="291"/>
      <c r="D29" s="193">
        <f t="shared" si="0"/>
        <v>0</v>
      </c>
      <c r="E29" s="197">
        <f t="shared" si="1"/>
        <v>0</v>
      </c>
      <c r="F29" s="194">
        <f t="shared" si="2"/>
        <v>0</v>
      </c>
      <c r="G29" s="322" t="s">
        <v>71</v>
      </c>
      <c r="H29" s="323"/>
      <c r="I29" s="205">
        <f>F29</f>
        <v>0</v>
      </c>
      <c r="J29" s="206" t="s">
        <v>68</v>
      </c>
      <c r="K29" s="238">
        <f>I30*G15</f>
        <v>0</v>
      </c>
    </row>
    <row r="30" spans="1:11" x14ac:dyDescent="0.3">
      <c r="A30" s="190" t="s">
        <v>26</v>
      </c>
      <c r="B30" s="208">
        <v>1</v>
      </c>
      <c r="C30" s="172">
        <f>E29</f>
        <v>0</v>
      </c>
      <c r="D30" s="193">
        <f t="shared" si="0"/>
        <v>0</v>
      </c>
      <c r="E30" s="197">
        <f t="shared" si="1"/>
        <v>0</v>
      </c>
      <c r="F30" s="194">
        <f t="shared" si="2"/>
        <v>0</v>
      </c>
      <c r="G30" s="326" t="s">
        <v>27</v>
      </c>
      <c r="H30" s="327"/>
      <c r="I30" s="205">
        <f>F30</f>
        <v>0</v>
      </c>
      <c r="J30" s="209" t="s">
        <v>87</v>
      </c>
      <c r="K30" s="239">
        <f>H14</f>
        <v>0</v>
      </c>
    </row>
    <row r="31" spans="1:11" ht="18" x14ac:dyDescent="0.3">
      <c r="A31" s="328" t="str">
        <f>IF(C30&lt;C29,"Indem.Finale doit être &gt; indem. Finaliste","")</f>
        <v/>
      </c>
      <c r="B31" s="328"/>
      <c r="C31" s="328"/>
      <c r="D31" s="211">
        <f>SUM(D21:D30)</f>
        <v>0</v>
      </c>
      <c r="E31" s="212"/>
      <c r="F31" s="213">
        <f>IF(I29&gt;=K29,IF(I30&lt;=K30,1,0),0)</f>
        <v>1</v>
      </c>
      <c r="G31" s="324" t="str">
        <f>IF(F31=1,"La répartition est correcte","La répartition est incorrecte")</f>
        <v>La répartition est correcte</v>
      </c>
      <c r="H31" s="324"/>
      <c r="I31" s="324"/>
      <c r="J31" s="324"/>
      <c r="K31" s="324"/>
    </row>
    <row r="32" spans="1:11" ht="18" x14ac:dyDescent="0.3">
      <c r="A32" s="214"/>
      <c r="B32" s="215"/>
      <c r="C32" s="240" t="s">
        <v>43</v>
      </c>
      <c r="D32" s="286" t="s">
        <v>62</v>
      </c>
      <c r="E32" s="212"/>
      <c r="F32" s="215"/>
      <c r="G32" s="379" t="str">
        <f>A31</f>
        <v/>
      </c>
      <c r="H32" s="379"/>
      <c r="I32" s="379"/>
      <c r="J32" s="379"/>
      <c r="K32" s="379"/>
    </row>
    <row r="33" spans="1:13" ht="18" x14ac:dyDescent="0.3">
      <c r="A33" s="218" t="s">
        <v>42</v>
      </c>
      <c r="B33" s="219" t="s">
        <v>41</v>
      </c>
      <c r="C33" s="220">
        <v>6</v>
      </c>
      <c r="D33" s="221">
        <f>D29/6</f>
        <v>0</v>
      </c>
      <c r="E33" s="222"/>
      <c r="G33" s="318" t="s">
        <v>88</v>
      </c>
      <c r="H33" s="318"/>
      <c r="I33" s="318"/>
      <c r="J33" s="318"/>
      <c r="K33" s="318"/>
    </row>
    <row r="34" spans="1:13" ht="18" x14ac:dyDescent="0.35">
      <c r="A34" s="218" t="s">
        <v>42</v>
      </c>
      <c r="B34" s="223" t="s">
        <v>26</v>
      </c>
      <c r="C34" s="224">
        <v>3</v>
      </c>
      <c r="D34" s="225">
        <f>D30/3</f>
        <v>0</v>
      </c>
      <c r="E34" s="226"/>
      <c r="G34" s="404" t="s">
        <v>89</v>
      </c>
      <c r="H34" s="404"/>
      <c r="I34" s="404"/>
      <c r="J34" s="404"/>
      <c r="K34" s="404"/>
    </row>
    <row r="36" spans="1:13" x14ac:dyDescent="0.3">
      <c r="A36" s="321" t="str">
        <f>'JP-ED-Cumul'!A37:B37</f>
        <v>Mis  à jour 22/02/2018</v>
      </c>
      <c r="B36" s="321"/>
    </row>
    <row r="38" spans="1:13" x14ac:dyDescent="0.3">
      <c r="M38" s="153" t="s">
        <v>90</v>
      </c>
    </row>
  </sheetData>
  <sheetProtection password="E574" sheet="1" objects="1" scenarios="1"/>
  <mergeCells count="34">
    <mergeCell ref="A31:C31"/>
    <mergeCell ref="G31:K31"/>
    <mergeCell ref="G32:K32"/>
    <mergeCell ref="G30:H30"/>
    <mergeCell ref="A11:D11"/>
    <mergeCell ref="A13:D13"/>
    <mergeCell ref="A17:J17"/>
    <mergeCell ref="B19:D19"/>
    <mergeCell ref="G29:H29"/>
    <mergeCell ref="A14:E14"/>
    <mergeCell ref="C6:E6"/>
    <mergeCell ref="A2:K2"/>
    <mergeCell ref="A3:B3"/>
    <mergeCell ref="C3:E3"/>
    <mergeCell ref="F3:H3"/>
    <mergeCell ref="J3:K3"/>
    <mergeCell ref="A4:B4"/>
    <mergeCell ref="C4:E4"/>
    <mergeCell ref="A36:B36"/>
    <mergeCell ref="G33:K33"/>
    <mergeCell ref="G34:K34"/>
    <mergeCell ref="F4:H4"/>
    <mergeCell ref="A1:K1"/>
    <mergeCell ref="A7:B7"/>
    <mergeCell ref="C7:E7"/>
    <mergeCell ref="F7:H7"/>
    <mergeCell ref="A9:J9"/>
    <mergeCell ref="A5:B5"/>
    <mergeCell ref="C5:E5"/>
    <mergeCell ref="F5:H5"/>
    <mergeCell ref="A6:B6"/>
    <mergeCell ref="A15:E15"/>
    <mergeCell ref="A12:D12"/>
    <mergeCell ref="F6:H6"/>
  </mergeCells>
  <conditionalFormatting sqref="I29">
    <cfRule type="expression" dxfId="11" priority="5" stopIfTrue="1">
      <formula>$F$31=0</formula>
    </cfRule>
    <cfRule type="expression" dxfId="10" priority="6" stopIfTrue="1">
      <formula>$F$31=1</formula>
    </cfRule>
  </conditionalFormatting>
  <conditionalFormatting sqref="I30">
    <cfRule type="expression" dxfId="9" priority="3" stopIfTrue="1">
      <formula>$F$31=0</formula>
    </cfRule>
    <cfRule type="expression" dxfId="8" priority="4" stopIfTrue="1">
      <formula>$F$31=1</formula>
    </cfRule>
  </conditionalFormatting>
  <conditionalFormatting sqref="G31:K31">
    <cfRule type="expression" dxfId="7" priority="1" stopIfTrue="1">
      <formula>$F$31=0</formula>
    </cfRule>
    <cfRule type="expression" dxfId="6" priority="2" stopIfTrue="1">
      <formula>$F$31=1</formula>
    </cfRule>
  </conditionalFormatting>
  <printOptions horizontalCentered="1"/>
  <pageMargins left="0" right="0" top="0" bottom="0" header="0.31496062992125984" footer="0.31496062992125984"/>
  <pageSetup paperSize="9" orientation="landscape" horizontalDpi="4294967294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6"/>
  <sheetViews>
    <sheetView workbookViewId="0">
      <selection sqref="A1:E1"/>
    </sheetView>
  </sheetViews>
  <sheetFormatPr baseColWidth="10" defaultColWidth="22.5546875" defaultRowHeight="14.4" x14ac:dyDescent="0.3"/>
  <cols>
    <col min="1" max="1" width="28.44140625" style="281" customWidth="1"/>
    <col min="2" max="2" width="21.6640625" style="250" customWidth="1"/>
    <col min="3" max="3" width="22.5546875" style="250" customWidth="1"/>
    <col min="4" max="4" width="24.6640625" style="280" customWidth="1"/>
    <col min="5" max="5" width="24.6640625" style="250" customWidth="1"/>
    <col min="6" max="253" width="11.44140625" style="250" customWidth="1"/>
    <col min="254" max="254" width="34.44140625" style="250" customWidth="1"/>
    <col min="255" max="255" width="21.6640625" style="250" customWidth="1"/>
    <col min="256" max="16384" width="22.5546875" style="250"/>
  </cols>
  <sheetData>
    <row r="1" spans="1:9" ht="24.9" customHeight="1" x14ac:dyDescent="0.3">
      <c r="A1" s="397" t="s">
        <v>58</v>
      </c>
      <c r="B1" s="397"/>
      <c r="C1" s="397"/>
      <c r="D1" s="397"/>
      <c r="E1" s="397"/>
    </row>
    <row r="2" spans="1:9" ht="24.9" customHeight="1" x14ac:dyDescent="0.3">
      <c r="A2" s="251" t="s">
        <v>0</v>
      </c>
      <c r="B2" s="393">
        <f>'JP-Poule-au-cumul'!C3</f>
        <v>0</v>
      </c>
      <c r="C2" s="394"/>
      <c r="D2" s="398" t="s">
        <v>72</v>
      </c>
      <c r="E2" s="399"/>
      <c r="G2" s="230"/>
      <c r="H2" s="230"/>
      <c r="I2" s="230"/>
    </row>
    <row r="3" spans="1:9" ht="24.9" customHeight="1" x14ac:dyDescent="0.3">
      <c r="A3" s="252" t="s">
        <v>37</v>
      </c>
      <c r="B3" s="393">
        <f>'JP-Poule-au-cumul'!C4</f>
        <v>0</v>
      </c>
      <c r="C3" s="394"/>
      <c r="D3" s="400"/>
      <c r="E3" s="401"/>
      <c r="G3" s="230"/>
      <c r="H3" s="230"/>
      <c r="I3" s="230"/>
    </row>
    <row r="4" spans="1:9" ht="24.9" customHeight="1" x14ac:dyDescent="0.3">
      <c r="A4" s="252" t="s">
        <v>45</v>
      </c>
      <c r="B4" s="393">
        <f>'JP-Poule-au-cumul'!C5</f>
        <v>0</v>
      </c>
      <c r="C4" s="394"/>
      <c r="D4" s="402"/>
      <c r="E4" s="403"/>
      <c r="G4" s="230"/>
      <c r="H4" s="230"/>
      <c r="I4" s="230"/>
    </row>
    <row r="5" spans="1:9" ht="24.9" customHeight="1" x14ac:dyDescent="0.3">
      <c r="A5" s="253" t="s">
        <v>38</v>
      </c>
      <c r="B5" s="393">
        <f>'JP-Poule-au-cumul'!C6</f>
        <v>0</v>
      </c>
      <c r="C5" s="394"/>
      <c r="D5" s="251" t="s">
        <v>28</v>
      </c>
      <c r="E5" s="254">
        <f>'JP-Poule-au-cumul'!K30</f>
        <v>0</v>
      </c>
      <c r="G5" s="230"/>
      <c r="H5" s="230"/>
      <c r="I5" s="230"/>
    </row>
    <row r="6" spans="1:9" ht="4.5" customHeight="1" x14ac:dyDescent="0.3">
      <c r="A6" s="253"/>
      <c r="B6" s="255"/>
      <c r="C6" s="255"/>
      <c r="D6" s="398" t="s">
        <v>56</v>
      </c>
      <c r="E6" s="399"/>
      <c r="G6" s="230"/>
      <c r="H6" s="230"/>
      <c r="I6" s="230"/>
    </row>
    <row r="7" spans="1:9" ht="24.9" customHeight="1" x14ac:dyDescent="0.3">
      <c r="A7" s="255" t="s">
        <v>57</v>
      </c>
      <c r="B7" s="255" t="s">
        <v>46</v>
      </c>
      <c r="C7" s="255" t="s">
        <v>3</v>
      </c>
      <c r="D7" s="400"/>
      <c r="E7" s="401"/>
      <c r="G7" s="230"/>
      <c r="H7" s="230"/>
      <c r="I7" s="230"/>
    </row>
    <row r="8" spans="1:9" ht="24.9" customHeight="1" x14ac:dyDescent="0.3">
      <c r="A8" s="255">
        <f>'JP-Poule-au-cumul'!I5</f>
        <v>0</v>
      </c>
      <c r="B8" s="256">
        <f>'JP-Poule-au-cumul'!J5</f>
        <v>15</v>
      </c>
      <c r="C8" s="257">
        <f>'JP-Poule-au-cumul'!K5</f>
        <v>0</v>
      </c>
      <c r="D8" s="402"/>
      <c r="E8" s="403"/>
    </row>
    <row r="9" spans="1:9" ht="24.75" customHeight="1" x14ac:dyDescent="0.3">
      <c r="A9" s="255" t="s">
        <v>47</v>
      </c>
      <c r="B9" s="386">
        <f>'JP-Poule-au-cumul'!K4</f>
        <v>0</v>
      </c>
      <c r="C9" s="387"/>
      <c r="D9" s="251" t="s">
        <v>25</v>
      </c>
      <c r="E9" s="254">
        <f>'JP-Poule-au-cumul'!K29</f>
        <v>0</v>
      </c>
    </row>
    <row r="10" spans="1:9" ht="24.9" customHeight="1" x14ac:dyDescent="0.3">
      <c r="A10" s="258" t="s">
        <v>48</v>
      </c>
      <c r="B10" s="386">
        <f>'JP-Poule-au-cumul'!K6</f>
        <v>0</v>
      </c>
      <c r="C10" s="387"/>
      <c r="D10" s="412"/>
      <c r="E10" s="413"/>
    </row>
    <row r="11" spans="1:9" ht="4.5" customHeight="1" x14ac:dyDescent="0.3">
      <c r="A11" s="259"/>
      <c r="B11" s="260"/>
      <c r="C11" s="260"/>
      <c r="D11" s="261"/>
      <c r="E11" s="262"/>
    </row>
    <row r="12" spans="1:9" ht="24.9" customHeight="1" x14ac:dyDescent="0.3">
      <c r="A12" s="388" t="s">
        <v>49</v>
      </c>
      <c r="B12" s="389"/>
      <c r="C12" s="389"/>
      <c r="D12" s="389"/>
      <c r="E12" s="390"/>
    </row>
    <row r="13" spans="1:9" ht="40.5" customHeight="1" x14ac:dyDescent="0.3">
      <c r="A13" s="263" t="s">
        <v>50</v>
      </c>
      <c r="B13" s="264" t="s">
        <v>52</v>
      </c>
      <c r="C13" s="264" t="s">
        <v>13</v>
      </c>
      <c r="D13" s="265" t="s">
        <v>51</v>
      </c>
      <c r="E13" s="264" t="s">
        <v>75</v>
      </c>
    </row>
    <row r="14" spans="1:9" ht="21.9" customHeight="1" x14ac:dyDescent="0.3">
      <c r="A14" s="266" t="str">
        <f>'JP-Poule-au-cumul'!A21</f>
        <v>Sortie de poule</v>
      </c>
      <c r="B14" s="267">
        <f>'JP-Poule-au-cumul'!B21</f>
        <v>0</v>
      </c>
      <c r="C14" s="287">
        <f>'JP-Poule-au-cumul'!C21</f>
        <v>0</v>
      </c>
      <c r="D14" s="268">
        <f>'JP-Poule-au-cumul'!D21</f>
        <v>0</v>
      </c>
      <c r="E14" s="268">
        <f>'JP-Poule-au-cumul'!F21</f>
        <v>0</v>
      </c>
      <c r="F14" s="269"/>
    </row>
    <row r="15" spans="1:9" ht="21.9" customHeight="1" x14ac:dyDescent="0.3">
      <c r="A15" s="266" t="str">
        <f>'JP-Poule-au-cumul'!A22</f>
        <v>1ére partie après poule</v>
      </c>
      <c r="B15" s="267">
        <f>'JP-Poule-au-cumul'!B22</f>
        <v>0</v>
      </c>
      <c r="C15" s="287">
        <f>'JP-Poule-au-cumul'!C22</f>
        <v>0</v>
      </c>
      <c r="D15" s="268">
        <f>'JP-Poule-au-cumul'!D22</f>
        <v>0</v>
      </c>
      <c r="E15" s="268">
        <f>'JP-Poule-au-cumul'!F22</f>
        <v>0</v>
      </c>
      <c r="F15" s="269"/>
    </row>
    <row r="16" spans="1:9" ht="21.9" customHeight="1" x14ac:dyDescent="0.3">
      <c r="A16" s="266" t="str">
        <f>'JP-Poule-au-cumul'!A23</f>
        <v xml:space="preserve">cadrage </v>
      </c>
      <c r="B16" s="267">
        <f>'JP-Poule-au-cumul'!B23</f>
        <v>0</v>
      </c>
      <c r="C16" s="287">
        <f>'JP-Poule-au-cumul'!C23</f>
        <v>0</v>
      </c>
      <c r="D16" s="268">
        <f>'JP-Poule-au-cumul'!D23</f>
        <v>0</v>
      </c>
      <c r="E16" s="268">
        <f>'JP-Poule-au-cumul'!F23</f>
        <v>0</v>
      </c>
      <c r="F16" s="269"/>
    </row>
    <row r="17" spans="1:6" ht="21.9" customHeight="1" x14ac:dyDescent="0.3">
      <c r="A17" s="266" t="str">
        <f>'JP-Poule-au-cumul'!A24</f>
        <v>64ème</v>
      </c>
      <c r="B17" s="267">
        <f>'JP-Poule-au-cumul'!B24</f>
        <v>0</v>
      </c>
      <c r="C17" s="287">
        <f>'JP-Poule-au-cumul'!C24</f>
        <v>0</v>
      </c>
      <c r="D17" s="268">
        <f>'JP-Poule-au-cumul'!D24</f>
        <v>0</v>
      </c>
      <c r="E17" s="268">
        <f>'JP-Poule-au-cumul'!F24</f>
        <v>0</v>
      </c>
      <c r="F17" s="269"/>
    </row>
    <row r="18" spans="1:6" ht="21.9" customHeight="1" x14ac:dyDescent="0.3">
      <c r="A18" s="266" t="str">
        <f>'JP-Poule-au-cumul'!A25</f>
        <v>32ème</v>
      </c>
      <c r="B18" s="267">
        <f>'JP-Poule-au-cumul'!B25</f>
        <v>0</v>
      </c>
      <c r="C18" s="287">
        <f>'JP-Poule-au-cumul'!C25</f>
        <v>0</v>
      </c>
      <c r="D18" s="268">
        <f>'JP-Poule-au-cumul'!D25</f>
        <v>0</v>
      </c>
      <c r="E18" s="268">
        <f>'JP-Poule-au-cumul'!F25</f>
        <v>0</v>
      </c>
      <c r="F18" s="269"/>
    </row>
    <row r="19" spans="1:6" ht="21.9" customHeight="1" x14ac:dyDescent="0.3">
      <c r="A19" s="266" t="str">
        <f>'JP-Poule-au-cumul'!A26</f>
        <v>16ème</v>
      </c>
      <c r="B19" s="267" t="str">
        <f>'JP-Poule-au-cumul'!B26</f>
        <v>0</v>
      </c>
      <c r="C19" s="287">
        <f>'JP-Poule-au-cumul'!C26</f>
        <v>0</v>
      </c>
      <c r="D19" s="268">
        <f>'JP-Poule-au-cumul'!D26</f>
        <v>0</v>
      </c>
      <c r="E19" s="268">
        <f>'JP-Poule-au-cumul'!F26</f>
        <v>0</v>
      </c>
      <c r="F19" s="269"/>
    </row>
    <row r="20" spans="1:6" ht="21.9" customHeight="1" x14ac:dyDescent="0.3">
      <c r="A20" s="266" t="str">
        <f>'JP-Poule-au-cumul'!A27</f>
        <v xml:space="preserve">8ème </v>
      </c>
      <c r="B20" s="267">
        <f>'JP-Poule-au-cumul'!B27</f>
        <v>8</v>
      </c>
      <c r="C20" s="287">
        <f>'JP-Poule-au-cumul'!C27</f>
        <v>0</v>
      </c>
      <c r="D20" s="268">
        <f>'JP-Poule-au-cumul'!D27</f>
        <v>0</v>
      </c>
      <c r="E20" s="268">
        <f>'JP-Poule-au-cumul'!F27</f>
        <v>0</v>
      </c>
      <c r="F20" s="269"/>
    </row>
    <row r="21" spans="1:6" ht="21.9" customHeight="1" x14ac:dyDescent="0.3">
      <c r="A21" s="266" t="str">
        <f>'JP-Poule-au-cumul'!A28</f>
        <v xml:space="preserve">1/4 </v>
      </c>
      <c r="B21" s="267">
        <f>'JP-Poule-au-cumul'!B28</f>
        <v>4</v>
      </c>
      <c r="C21" s="287">
        <f>'JP-Poule-au-cumul'!C28</f>
        <v>0</v>
      </c>
      <c r="D21" s="268">
        <f>'JP-Poule-au-cumul'!D28</f>
        <v>0</v>
      </c>
      <c r="E21" s="268">
        <f>'JP-Poule-au-cumul'!F28</f>
        <v>0</v>
      </c>
      <c r="F21" s="269"/>
    </row>
    <row r="22" spans="1:6" ht="21.9" customHeight="1" x14ac:dyDescent="0.3">
      <c r="A22" s="266" t="str">
        <f>'JP-Poule-au-cumul'!A29</f>
        <v>1/2</v>
      </c>
      <c r="B22" s="267">
        <f>'JP-Poule-au-cumul'!B29</f>
        <v>2</v>
      </c>
      <c r="C22" s="287">
        <f>'JP-Poule-au-cumul'!C29</f>
        <v>0</v>
      </c>
      <c r="D22" s="268">
        <f>'JP-Poule-au-cumul'!D29</f>
        <v>0</v>
      </c>
      <c r="E22" s="268">
        <f>'JP-Poule-au-cumul'!F29</f>
        <v>0</v>
      </c>
    </row>
    <row r="23" spans="1:6" ht="21.75" customHeight="1" x14ac:dyDescent="0.3">
      <c r="A23" s="266" t="str">
        <f>'JP-Poule-au-cumul'!A30</f>
        <v>Finale</v>
      </c>
      <c r="B23" s="267">
        <f>'JP-Poule-au-cumul'!B30</f>
        <v>1</v>
      </c>
      <c r="C23" s="287">
        <f>'JP-Poule-au-cumul'!C30</f>
        <v>0</v>
      </c>
      <c r="D23" s="268">
        <f>'JP-Poule-au-cumul'!D30</f>
        <v>0</v>
      </c>
      <c r="E23" s="268">
        <f>'JP-Poule-au-cumul'!F30</f>
        <v>0</v>
      </c>
    </row>
    <row r="24" spans="1:6" ht="5.25" customHeight="1" x14ac:dyDescent="0.3">
      <c r="A24" s="270"/>
      <c r="B24" s="267"/>
      <c r="C24" s="271"/>
      <c r="D24" s="272"/>
      <c r="E24" s="273">
        <v>8</v>
      </c>
    </row>
    <row r="25" spans="1:6" ht="24.9" customHeight="1" x14ac:dyDescent="0.3">
      <c r="A25" s="274" t="s">
        <v>53</v>
      </c>
      <c r="B25" s="274" t="s">
        <v>54</v>
      </c>
      <c r="C25" s="275">
        <f>'JP-Poule-au-cumul'!D33</f>
        <v>0</v>
      </c>
      <c r="D25" s="276"/>
      <c r="E25" s="277">
        <v>12</v>
      </c>
    </row>
    <row r="26" spans="1:6" ht="18" x14ac:dyDescent="0.3">
      <c r="A26" s="274" t="s">
        <v>55</v>
      </c>
      <c r="B26" s="279" t="s">
        <v>63</v>
      </c>
      <c r="C26" s="288">
        <f>'JP-Poule-au-cumul'!D34</f>
        <v>0</v>
      </c>
    </row>
  </sheetData>
  <sheetProtection algorithmName="SHA-512" hashValue="YRqiyl4slWX+2xyAkOYALgv6DuZzqSNFKFFErkT9Wfiv624YgOugVra3aBQsH9x52SwzHBuB7tkbsqDQFx7XRQ==" saltValue="IGdjhX7Dbrsm4WyvkPEi7Q==" spinCount="100000" sheet="1" objects="1" scenarios="1"/>
  <mergeCells count="11">
    <mergeCell ref="A1:E1"/>
    <mergeCell ref="B2:C2"/>
    <mergeCell ref="D2:E4"/>
    <mergeCell ref="B3:C3"/>
    <mergeCell ref="B4:C4"/>
    <mergeCell ref="B9:C9"/>
    <mergeCell ref="B10:C10"/>
    <mergeCell ref="D10:E10"/>
    <mergeCell ref="A12:E12"/>
    <mergeCell ref="B5:C5"/>
    <mergeCell ref="D6:E8"/>
  </mergeCells>
  <printOptions horizontalCentered="1" verticalCentered="1"/>
  <pageMargins left="0" right="0" top="0" bottom="0" header="0.31496062992125984" footer="0.31496062992125984"/>
  <pageSetup orientation="landscape" horizontalDpi="4294967294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9"/>
  <sheetViews>
    <sheetView workbookViewId="0">
      <selection sqref="A1:K1"/>
    </sheetView>
  </sheetViews>
  <sheetFormatPr baseColWidth="10" defaultRowHeight="14.4" x14ac:dyDescent="0.3"/>
  <cols>
    <col min="4" max="4" width="13.5546875" customWidth="1"/>
    <col min="8" max="8" width="15" customWidth="1"/>
    <col min="9" max="9" width="12.33203125" customWidth="1"/>
    <col min="10" max="10" width="12.44140625" customWidth="1"/>
  </cols>
  <sheetData>
    <row r="1" spans="1:12" ht="3" customHeight="1" x14ac:dyDescent="0.3">
      <c r="A1" s="442"/>
      <c r="B1" s="442"/>
      <c r="C1" s="442"/>
      <c r="D1" s="442"/>
      <c r="E1" s="442"/>
      <c r="F1" s="442"/>
      <c r="G1" s="442"/>
      <c r="H1" s="442"/>
      <c r="I1" s="442"/>
      <c r="J1" s="442"/>
      <c r="K1" s="442"/>
    </row>
    <row r="2" spans="1:12" ht="18" x14ac:dyDescent="0.3">
      <c r="A2" s="443" t="s">
        <v>93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2" ht="15.6" x14ac:dyDescent="0.3">
      <c r="A3" s="417" t="s">
        <v>36</v>
      </c>
      <c r="B3" s="418"/>
      <c r="C3" s="422"/>
      <c r="D3" s="423"/>
      <c r="E3" s="424"/>
      <c r="F3" s="419" t="s">
        <v>1</v>
      </c>
      <c r="G3" s="420"/>
      <c r="H3" s="421"/>
      <c r="I3" s="138"/>
      <c r="J3" s="419" t="s">
        <v>2</v>
      </c>
      <c r="K3" s="421"/>
    </row>
    <row r="4" spans="1:12" ht="15.6" x14ac:dyDescent="0.3">
      <c r="A4" s="417" t="s">
        <v>37</v>
      </c>
      <c r="B4" s="418"/>
      <c r="C4" s="422"/>
      <c r="D4" s="423"/>
      <c r="E4" s="424"/>
      <c r="F4" s="419"/>
      <c r="G4" s="420"/>
      <c r="H4" s="421"/>
      <c r="I4" s="1"/>
      <c r="J4" s="2"/>
      <c r="K4" s="3">
        <f>I3</f>
        <v>0</v>
      </c>
    </row>
    <row r="5" spans="1:12" ht="15.6" x14ac:dyDescent="0.3">
      <c r="A5" s="417" t="s">
        <v>45</v>
      </c>
      <c r="B5" s="418"/>
      <c r="C5" s="422"/>
      <c r="D5" s="423"/>
      <c r="E5" s="424"/>
      <c r="F5" s="419" t="s">
        <v>77</v>
      </c>
      <c r="G5" s="420"/>
      <c r="H5" s="421"/>
      <c r="I5" s="67"/>
      <c r="J5" s="4">
        <f>F11*G11</f>
        <v>15</v>
      </c>
      <c r="K5" s="3">
        <f>I5*J5</f>
        <v>0</v>
      </c>
    </row>
    <row r="6" spans="1:12" ht="15.6" x14ac:dyDescent="0.3">
      <c r="A6" s="417" t="s">
        <v>38</v>
      </c>
      <c r="B6" s="418"/>
      <c r="C6" s="422"/>
      <c r="D6" s="423"/>
      <c r="E6" s="424"/>
      <c r="F6" s="419" t="s">
        <v>78</v>
      </c>
      <c r="G6" s="420"/>
      <c r="H6" s="421"/>
      <c r="I6" s="139">
        <f>ROUNDUP($I$5/2,0)</f>
        <v>0</v>
      </c>
      <c r="J6" s="5" t="s">
        <v>3</v>
      </c>
      <c r="K6" s="6">
        <f>SUM(K4:K5)</f>
        <v>0</v>
      </c>
    </row>
    <row r="7" spans="1:12" ht="15.6" x14ac:dyDescent="0.3">
      <c r="A7" s="417" t="s">
        <v>39</v>
      </c>
      <c r="B7" s="418"/>
      <c r="C7" s="425"/>
      <c r="D7" s="426"/>
      <c r="E7" s="427"/>
      <c r="F7" s="419"/>
      <c r="G7" s="420"/>
      <c r="H7" s="421"/>
      <c r="I7" s="7">
        <f>I5/4</f>
        <v>0</v>
      </c>
      <c r="J7" s="8"/>
      <c r="K7" s="8"/>
    </row>
    <row r="8" spans="1:12" ht="4.5" customHeight="1" x14ac:dyDescent="0.3">
      <c r="A8" s="9"/>
      <c r="B8" s="10"/>
      <c r="C8" s="10"/>
      <c r="D8" s="10"/>
      <c r="E8" s="11"/>
      <c r="F8" s="11"/>
      <c r="G8" s="12"/>
      <c r="H8" s="13"/>
      <c r="I8" s="10"/>
      <c r="J8" s="10"/>
      <c r="K8" s="14"/>
    </row>
    <row r="9" spans="1:12" ht="15" customHeight="1" x14ac:dyDescent="0.3">
      <c r="A9" s="428" t="s">
        <v>81</v>
      </c>
      <c r="B9" s="429"/>
      <c r="C9" s="429"/>
      <c r="D9" s="429"/>
      <c r="E9" s="429"/>
      <c r="F9" s="429"/>
      <c r="G9" s="429"/>
      <c r="H9" s="429"/>
      <c r="I9" s="429"/>
      <c r="J9" s="430"/>
      <c r="K9" s="14"/>
    </row>
    <row r="10" spans="1:12" ht="15" customHeight="1" x14ac:dyDescent="0.3">
      <c r="A10" s="15"/>
      <c r="B10" s="11"/>
      <c r="C10" s="11"/>
      <c r="D10" s="11"/>
      <c r="E10" s="16"/>
      <c r="F10" s="16" t="s">
        <v>5</v>
      </c>
      <c r="G10" s="17" t="s">
        <v>6</v>
      </c>
      <c r="H10" s="11"/>
      <c r="I10" s="11"/>
      <c r="J10" s="11"/>
      <c r="K10" s="14"/>
    </row>
    <row r="11" spans="1:12" ht="15" customHeight="1" x14ac:dyDescent="0.3">
      <c r="A11" s="431" t="s">
        <v>7</v>
      </c>
      <c r="B11" s="432"/>
      <c r="C11" s="432"/>
      <c r="D11" s="433"/>
      <c r="E11" s="18"/>
      <c r="F11" s="60">
        <v>3</v>
      </c>
      <c r="G11" s="59">
        <v>5</v>
      </c>
      <c r="H11" s="19">
        <f>F11*G11</f>
        <v>15</v>
      </c>
      <c r="I11" s="10"/>
      <c r="J11" s="10"/>
      <c r="K11" s="14"/>
    </row>
    <row r="12" spans="1:12" ht="15" customHeight="1" x14ac:dyDescent="0.3">
      <c r="A12" s="431" t="s">
        <v>8</v>
      </c>
      <c r="B12" s="432"/>
      <c r="C12" s="432"/>
      <c r="D12" s="433"/>
      <c r="E12" s="11"/>
      <c r="F12" s="11"/>
      <c r="G12" s="20">
        <f>I3</f>
        <v>0</v>
      </c>
      <c r="H12" s="40">
        <f>K5</f>
        <v>0</v>
      </c>
      <c r="I12" s="10"/>
      <c r="J12" s="78"/>
      <c r="K12" s="14"/>
    </row>
    <row r="13" spans="1:12" ht="15" customHeight="1" x14ac:dyDescent="0.3">
      <c r="A13" s="431" t="s">
        <v>9</v>
      </c>
      <c r="B13" s="432"/>
      <c r="C13" s="432"/>
      <c r="D13" s="433"/>
      <c r="E13" s="11"/>
      <c r="F13" s="11"/>
      <c r="G13" s="21"/>
      <c r="H13" s="22">
        <f>K6</f>
        <v>0</v>
      </c>
      <c r="I13" s="23"/>
      <c r="J13" s="24"/>
      <c r="K13" s="14"/>
    </row>
    <row r="14" spans="1:12" ht="15" customHeight="1" x14ac:dyDescent="0.3">
      <c r="A14" s="434" t="s">
        <v>30</v>
      </c>
      <c r="B14" s="435"/>
      <c r="C14" s="435"/>
      <c r="D14" s="435"/>
      <c r="E14" s="436"/>
      <c r="F14" s="25">
        <v>0.25</v>
      </c>
      <c r="G14" s="26">
        <v>0.25</v>
      </c>
      <c r="H14" s="136">
        <f>H13*G14</f>
        <v>0</v>
      </c>
      <c r="I14" s="23"/>
      <c r="J14" s="24"/>
      <c r="K14" s="14"/>
    </row>
    <row r="15" spans="1:12" ht="15" customHeight="1" x14ac:dyDescent="0.3">
      <c r="A15" s="437" t="s">
        <v>82</v>
      </c>
      <c r="B15" s="438"/>
      <c r="C15" s="438"/>
      <c r="D15" s="438"/>
      <c r="E15" s="439"/>
      <c r="F15" s="27">
        <v>0.6</v>
      </c>
      <c r="G15" s="28">
        <v>0.6</v>
      </c>
      <c r="H15" s="137">
        <f>H14*G15</f>
        <v>0</v>
      </c>
      <c r="I15" s="23"/>
      <c r="J15" s="24"/>
      <c r="K15" s="14"/>
    </row>
    <row r="16" spans="1:12" ht="4.5" customHeight="1" x14ac:dyDescent="0.3">
      <c r="A16" s="11"/>
      <c r="B16" s="11"/>
      <c r="C16" s="11"/>
      <c r="D16" s="11"/>
      <c r="E16" s="11"/>
      <c r="F16" s="11"/>
      <c r="G16" s="21"/>
      <c r="H16" s="66"/>
      <c r="I16" s="23"/>
      <c r="J16" s="24"/>
      <c r="K16" s="14"/>
      <c r="L16" s="73"/>
    </row>
    <row r="17" spans="1:11" ht="18" x14ac:dyDescent="0.3">
      <c r="A17" s="444" t="s">
        <v>40</v>
      </c>
      <c r="B17" s="444"/>
      <c r="C17" s="444"/>
      <c r="D17" s="444"/>
      <c r="E17" s="444"/>
      <c r="F17" s="444"/>
      <c r="G17" s="444"/>
      <c r="H17" s="444"/>
      <c r="I17" s="444"/>
      <c r="J17" s="444"/>
      <c r="K17" s="14"/>
    </row>
    <row r="18" spans="1:11" ht="4.5" customHeigh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4"/>
    </row>
    <row r="19" spans="1:11" x14ac:dyDescent="0.3">
      <c r="A19" s="29"/>
      <c r="B19" s="445" t="s">
        <v>9</v>
      </c>
      <c r="C19" s="446"/>
      <c r="D19" s="447"/>
      <c r="E19" s="30">
        <f>H13</f>
        <v>0</v>
      </c>
      <c r="F19" s="31"/>
      <c r="G19" s="352" t="s">
        <v>80</v>
      </c>
      <c r="H19" s="353"/>
      <c r="I19" s="353"/>
      <c r="J19" s="353"/>
      <c r="K19" s="353"/>
    </row>
    <row r="20" spans="1:11" ht="43.2" x14ac:dyDescent="0.3">
      <c r="A20" s="33"/>
      <c r="B20" s="34" t="s">
        <v>12</v>
      </c>
      <c r="C20" s="34" t="s">
        <v>13</v>
      </c>
      <c r="D20" s="35" t="s">
        <v>14</v>
      </c>
      <c r="E20" s="36" t="s">
        <v>15</v>
      </c>
      <c r="F20" s="37"/>
      <c r="G20" s="32"/>
      <c r="H20" s="38"/>
      <c r="I20" s="38"/>
      <c r="J20" s="38"/>
      <c r="K20" s="14"/>
    </row>
    <row r="21" spans="1:11" ht="15" customHeight="1" x14ac:dyDescent="0.3">
      <c r="A21" s="57" t="s">
        <v>59</v>
      </c>
      <c r="B21" s="62">
        <f>I6</f>
        <v>0</v>
      </c>
      <c r="C21" s="61"/>
      <c r="D21" s="39">
        <f>B21*C21</f>
        <v>0</v>
      </c>
      <c r="E21" s="40">
        <f>H13-D21</f>
        <v>0</v>
      </c>
      <c r="F21" s="142">
        <v>0</v>
      </c>
      <c r="G21" s="56"/>
      <c r="H21" s="65"/>
      <c r="I21" s="38"/>
      <c r="J21" s="38"/>
      <c r="K21" s="14"/>
    </row>
    <row r="22" spans="1:11" ht="15" customHeight="1" x14ac:dyDescent="0.3">
      <c r="A22" s="57" t="s">
        <v>85</v>
      </c>
      <c r="B22" s="63">
        <f>ROUNDUP($B$21/2,0)</f>
        <v>0</v>
      </c>
      <c r="C22" s="61"/>
      <c r="D22" s="39">
        <f t="shared" ref="D22:D31" si="0">B22*C22</f>
        <v>0</v>
      </c>
      <c r="E22" s="43">
        <f>E21-D22</f>
        <v>0</v>
      </c>
      <c r="F22" s="142">
        <f>C22</f>
        <v>0</v>
      </c>
      <c r="G22" s="71"/>
      <c r="H22" s="72"/>
      <c r="I22" s="72"/>
      <c r="J22" s="38"/>
      <c r="K22" s="14"/>
    </row>
    <row r="23" spans="1:11" ht="15" customHeight="1" x14ac:dyDescent="0.3">
      <c r="A23" s="57" t="s">
        <v>17</v>
      </c>
      <c r="B23" s="18">
        <f>IF(B22&gt;=128,B22-128,IF(B22&gt;=64,B22-"64",IF(B22&gt;=32,B22-"32",IF(B22&gt;=16,B22-16,0))))</f>
        <v>0</v>
      </c>
      <c r="C23" s="68"/>
      <c r="D23" s="39">
        <f t="shared" si="0"/>
        <v>0</v>
      </c>
      <c r="E23" s="43">
        <f t="shared" ref="E23:E29" si="1">E22-D23</f>
        <v>0</v>
      </c>
      <c r="F23" s="41">
        <f>C22+C23</f>
        <v>0</v>
      </c>
      <c r="G23" s="44"/>
      <c r="H23" s="45"/>
      <c r="I23" s="46"/>
      <c r="J23" s="47"/>
      <c r="K23" s="47"/>
    </row>
    <row r="24" spans="1:11" ht="15" customHeight="1" x14ac:dyDescent="0.3">
      <c r="A24" s="57" t="s">
        <v>18</v>
      </c>
      <c r="B24" s="42">
        <f>IF(B22-B23=128,128/2,0)</f>
        <v>0</v>
      </c>
      <c r="C24" s="69"/>
      <c r="D24" s="39">
        <f t="shared" si="0"/>
        <v>0</v>
      </c>
      <c r="E24" s="43">
        <f t="shared" si="1"/>
        <v>0</v>
      </c>
      <c r="F24" s="41">
        <f t="shared" ref="F24:F31" si="2">C24</f>
        <v>0</v>
      </c>
      <c r="G24" s="44"/>
      <c r="H24" s="45"/>
      <c r="I24" s="46"/>
      <c r="J24" s="47"/>
      <c r="K24" s="47"/>
    </row>
    <row r="25" spans="1:11" ht="15" customHeight="1" x14ac:dyDescent="0.3">
      <c r="A25" s="57" t="s">
        <v>19</v>
      </c>
      <c r="B25" s="48">
        <f>IF(B22-B23=64,32,IF(B24=64,B24/2,0))</f>
        <v>0</v>
      </c>
      <c r="C25" s="69"/>
      <c r="D25" s="39">
        <f t="shared" si="0"/>
        <v>0</v>
      </c>
      <c r="E25" s="43">
        <f t="shared" si="1"/>
        <v>0</v>
      </c>
      <c r="F25" s="41">
        <f t="shared" si="2"/>
        <v>0</v>
      </c>
      <c r="G25" s="49"/>
      <c r="H25" s="47"/>
      <c r="I25" s="47"/>
      <c r="J25" s="47"/>
      <c r="K25" s="47"/>
    </row>
    <row r="26" spans="1:11" ht="15" customHeight="1" x14ac:dyDescent="0.3">
      <c r="A26" s="58" t="s">
        <v>20</v>
      </c>
      <c r="B26" s="50" t="str">
        <f>IF(B22-B23=32,"16",IF(B25=32,B25/2,"0"))</f>
        <v>0</v>
      </c>
      <c r="C26" s="69"/>
      <c r="D26" s="39">
        <f t="shared" si="0"/>
        <v>0</v>
      </c>
      <c r="E26" s="43">
        <f t="shared" si="1"/>
        <v>0</v>
      </c>
      <c r="F26" s="41">
        <f t="shared" si="2"/>
        <v>0</v>
      </c>
      <c r="G26" s="32"/>
      <c r="H26" s="38"/>
      <c r="I26" s="38"/>
      <c r="J26" s="38"/>
      <c r="K26" s="14"/>
    </row>
    <row r="27" spans="1:11" ht="15" customHeight="1" x14ac:dyDescent="0.3">
      <c r="A27" s="58" t="s">
        <v>21</v>
      </c>
      <c r="B27" s="48">
        <v>8</v>
      </c>
      <c r="C27" s="70"/>
      <c r="D27" s="39">
        <f t="shared" si="0"/>
        <v>0</v>
      </c>
      <c r="E27" s="43">
        <f t="shared" si="1"/>
        <v>0</v>
      </c>
      <c r="F27" s="41">
        <f t="shared" si="2"/>
        <v>0</v>
      </c>
      <c r="G27" s="32"/>
      <c r="H27" s="38"/>
      <c r="I27" s="38"/>
      <c r="J27" s="38"/>
      <c r="K27" s="14"/>
    </row>
    <row r="28" spans="1:11" ht="15" customHeight="1" x14ac:dyDescent="0.3">
      <c r="A28" s="58" t="s">
        <v>22</v>
      </c>
      <c r="B28" s="50">
        <v>4</v>
      </c>
      <c r="C28" s="69"/>
      <c r="D28" s="39">
        <f t="shared" si="0"/>
        <v>0</v>
      </c>
      <c r="E28" s="43">
        <f t="shared" si="1"/>
        <v>0</v>
      </c>
      <c r="F28" s="41">
        <f t="shared" si="2"/>
        <v>0</v>
      </c>
      <c r="G28" s="32"/>
      <c r="H28" s="38"/>
      <c r="I28" s="38"/>
      <c r="J28" s="38"/>
      <c r="K28" s="14"/>
    </row>
    <row r="29" spans="1:11" ht="15" customHeight="1" x14ac:dyDescent="0.3">
      <c r="A29" s="58" t="s">
        <v>23</v>
      </c>
      <c r="B29" s="48">
        <v>2</v>
      </c>
      <c r="C29" s="69"/>
      <c r="D29" s="39">
        <f t="shared" si="0"/>
        <v>0</v>
      </c>
      <c r="E29" s="43">
        <f t="shared" si="1"/>
        <v>0</v>
      </c>
      <c r="F29" s="41">
        <f t="shared" si="2"/>
        <v>0</v>
      </c>
      <c r="G29" s="448"/>
      <c r="H29" s="448"/>
      <c r="I29" s="80"/>
      <c r="J29" s="81"/>
      <c r="K29" s="82"/>
    </row>
    <row r="30" spans="1:11" ht="15" customHeight="1" x14ac:dyDescent="0.3">
      <c r="A30" s="79" t="s">
        <v>44</v>
      </c>
      <c r="B30" s="51">
        <v>1</v>
      </c>
      <c r="C30" s="69"/>
      <c r="D30" s="39">
        <f>B30*C30</f>
        <v>0</v>
      </c>
      <c r="E30" s="43">
        <f>E29-D30</f>
        <v>0</v>
      </c>
      <c r="F30" s="41">
        <f t="shared" si="2"/>
        <v>0</v>
      </c>
      <c r="G30" s="449" t="s">
        <v>83</v>
      </c>
      <c r="H30" s="450"/>
      <c r="I30" s="144">
        <f>D30</f>
        <v>0</v>
      </c>
      <c r="J30" s="141" t="s">
        <v>68</v>
      </c>
      <c r="K30" s="145">
        <f>I31*G15</f>
        <v>0</v>
      </c>
    </row>
    <row r="31" spans="1:11" ht="15" customHeight="1" x14ac:dyDescent="0.3">
      <c r="A31" s="58" t="s">
        <v>26</v>
      </c>
      <c r="B31" s="51">
        <v>1</v>
      </c>
      <c r="C31" s="64">
        <f>E30</f>
        <v>0</v>
      </c>
      <c r="D31" s="39">
        <f t="shared" si="0"/>
        <v>0</v>
      </c>
      <c r="E31" s="43">
        <f>E30-D31</f>
        <v>0</v>
      </c>
      <c r="F31" s="41">
        <f t="shared" si="2"/>
        <v>0</v>
      </c>
      <c r="G31" s="451" t="s">
        <v>69</v>
      </c>
      <c r="H31" s="452"/>
      <c r="I31" s="144">
        <f>F31</f>
        <v>0</v>
      </c>
      <c r="J31" s="143" t="s">
        <v>87</v>
      </c>
      <c r="K31" s="146">
        <f>H14</f>
        <v>0</v>
      </c>
    </row>
    <row r="32" spans="1:11" ht="18" x14ac:dyDescent="0.3">
      <c r="A32" s="453" t="str">
        <f>IF(C31&lt;C30,"Indem.Finale doit être &gt; indem. Finaliste","")</f>
        <v/>
      </c>
      <c r="B32" s="453"/>
      <c r="C32" s="453"/>
      <c r="D32" s="54">
        <f>SUM(D21:D31)</f>
        <v>0</v>
      </c>
      <c r="E32" s="55"/>
      <c r="F32" s="150">
        <f>IF(I30&gt;=K30,IF(I31&lt;=K31,1,0),0)</f>
        <v>1</v>
      </c>
      <c r="G32" s="440" t="str">
        <f>IF(F32=1,"La répartition est correcte","La répartition est incorrecte")</f>
        <v>La répartition est correcte</v>
      </c>
      <c r="H32" s="441"/>
      <c r="I32" s="441"/>
      <c r="J32" s="441"/>
      <c r="K32" s="441"/>
    </row>
    <row r="33" spans="1:11" ht="18" x14ac:dyDescent="0.3">
      <c r="A33" s="52"/>
      <c r="B33" s="53"/>
      <c r="C33" s="128" t="s">
        <v>43</v>
      </c>
      <c r="D33" s="127" t="s">
        <v>62</v>
      </c>
      <c r="E33" s="55"/>
      <c r="F33" s="53"/>
      <c r="G33" s="440" t="str">
        <f>A32</f>
        <v/>
      </c>
      <c r="H33" s="440"/>
      <c r="I33" s="440"/>
      <c r="J33" s="440"/>
      <c r="K33" s="440"/>
    </row>
    <row r="34" spans="1:11" ht="18" x14ac:dyDescent="0.3">
      <c r="A34" s="129" t="s">
        <v>70</v>
      </c>
      <c r="B34" s="130" t="s">
        <v>41</v>
      </c>
      <c r="C34" s="131">
        <v>6</v>
      </c>
      <c r="D34" s="132">
        <f>D29/6</f>
        <v>0</v>
      </c>
      <c r="E34" s="76"/>
      <c r="F34" s="11"/>
      <c r="G34" s="415" t="s">
        <v>88</v>
      </c>
      <c r="H34" s="415"/>
      <c r="I34" s="415"/>
      <c r="J34" s="415"/>
      <c r="K34" s="415"/>
    </row>
    <row r="35" spans="1:11" ht="18" x14ac:dyDescent="0.3">
      <c r="A35" s="129" t="s">
        <v>70</v>
      </c>
      <c r="B35" s="130" t="s">
        <v>44</v>
      </c>
      <c r="C35" s="131">
        <v>3</v>
      </c>
      <c r="D35" s="132">
        <f>D30/3</f>
        <v>0</v>
      </c>
      <c r="E35" s="76"/>
      <c r="F35" s="11"/>
      <c r="G35" s="416" t="s">
        <v>89</v>
      </c>
      <c r="H35" s="416"/>
      <c r="I35" s="416"/>
      <c r="J35" s="416"/>
      <c r="K35" s="416"/>
    </row>
    <row r="36" spans="1:11" ht="18" x14ac:dyDescent="0.35">
      <c r="A36" s="129" t="s">
        <v>70</v>
      </c>
      <c r="B36" s="133" t="s">
        <v>26</v>
      </c>
      <c r="C36" s="134">
        <v>3</v>
      </c>
      <c r="D36" s="135">
        <f>D31/3</f>
        <v>0</v>
      </c>
      <c r="E36" s="77"/>
    </row>
    <row r="37" spans="1:11" x14ac:dyDescent="0.3">
      <c r="C37" s="75"/>
    </row>
    <row r="38" spans="1:11" x14ac:dyDescent="0.3">
      <c r="A38" s="414" t="s">
        <v>91</v>
      </c>
      <c r="B38" s="414"/>
      <c r="C38" s="74"/>
    </row>
    <row r="39" spans="1:11" x14ac:dyDescent="0.3">
      <c r="E39" s="140"/>
    </row>
  </sheetData>
  <mergeCells count="36">
    <mergeCell ref="G33:K33"/>
    <mergeCell ref="A17:J17"/>
    <mergeCell ref="B19:D19"/>
    <mergeCell ref="G19:K19"/>
    <mergeCell ref="G29:H29"/>
    <mergeCell ref="G30:H30"/>
    <mergeCell ref="G31:H31"/>
    <mergeCell ref="A32:C32"/>
    <mergeCell ref="A4:B4"/>
    <mergeCell ref="F4:H4"/>
    <mergeCell ref="A5:B5"/>
    <mergeCell ref="F5:H5"/>
    <mergeCell ref="C4:E4"/>
    <mergeCell ref="C5:E5"/>
    <mergeCell ref="A1:K1"/>
    <mergeCell ref="A2:K2"/>
    <mergeCell ref="A3:B3"/>
    <mergeCell ref="F3:H3"/>
    <mergeCell ref="J3:K3"/>
    <mergeCell ref="C3:E3"/>
    <mergeCell ref="A38:B38"/>
    <mergeCell ref="G34:K34"/>
    <mergeCell ref="G35:K35"/>
    <mergeCell ref="A6:B6"/>
    <mergeCell ref="F6:H6"/>
    <mergeCell ref="A7:B7"/>
    <mergeCell ref="F7:H7"/>
    <mergeCell ref="C6:E6"/>
    <mergeCell ref="C7:E7"/>
    <mergeCell ref="A9:J9"/>
    <mergeCell ref="A11:D11"/>
    <mergeCell ref="A12:D12"/>
    <mergeCell ref="A13:D13"/>
    <mergeCell ref="A14:E14"/>
    <mergeCell ref="A15:E15"/>
    <mergeCell ref="G32:K32"/>
  </mergeCells>
  <conditionalFormatting sqref="G32:K32">
    <cfRule type="expression" dxfId="5" priority="5" stopIfTrue="1">
      <formula>$F$32=0</formula>
    </cfRule>
    <cfRule type="expression" dxfId="4" priority="6" stopIfTrue="1">
      <formula>$F$32=1</formula>
    </cfRule>
  </conditionalFormatting>
  <conditionalFormatting sqref="I30">
    <cfRule type="expression" dxfId="3" priority="3" stopIfTrue="1">
      <formula>$F$32=0</formula>
    </cfRule>
    <cfRule type="expression" dxfId="2" priority="4" stopIfTrue="1">
      <formula>$F$32=1</formula>
    </cfRule>
  </conditionalFormatting>
  <conditionalFormatting sqref="I31">
    <cfRule type="expression" dxfId="1" priority="1" stopIfTrue="1">
      <formula>$F$32=0</formula>
    </cfRule>
    <cfRule type="expression" dxfId="0" priority="2" stopIfTrue="1">
      <formula>$F$32=1</formula>
    </cfRule>
  </conditionalFormatting>
  <printOptions horizontalCentered="1"/>
  <pageMargins left="0" right="0" top="0" bottom="0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8"/>
  <sheetViews>
    <sheetView workbookViewId="0">
      <selection sqref="A1:E1"/>
    </sheetView>
  </sheetViews>
  <sheetFormatPr baseColWidth="10" defaultColWidth="22.5546875" defaultRowHeight="14.4" x14ac:dyDescent="0.3"/>
  <cols>
    <col min="1" max="1" width="33.6640625" style="102" customWidth="1"/>
    <col min="2" max="2" width="23.5546875" style="84" customWidth="1"/>
    <col min="3" max="3" width="22.5546875" style="84" customWidth="1"/>
    <col min="4" max="4" width="24.6640625" style="103" customWidth="1"/>
    <col min="5" max="5" width="24.6640625" style="84" customWidth="1"/>
    <col min="6" max="253" width="11.44140625" style="84" customWidth="1"/>
    <col min="254" max="254" width="34.44140625" style="84" customWidth="1"/>
    <col min="255" max="255" width="21.6640625" style="84" customWidth="1"/>
    <col min="256" max="16384" width="22.5546875" style="84"/>
  </cols>
  <sheetData>
    <row r="1" spans="1:6" ht="24.9" customHeight="1" x14ac:dyDescent="0.3">
      <c r="A1" s="454" t="s">
        <v>86</v>
      </c>
      <c r="B1" s="454"/>
      <c r="C1" s="454"/>
      <c r="D1" s="454"/>
      <c r="E1" s="454"/>
    </row>
    <row r="2" spans="1:6" ht="20.100000000000001" customHeight="1" x14ac:dyDescent="0.3">
      <c r="A2" s="83" t="s">
        <v>0</v>
      </c>
      <c r="B2" s="363">
        <f>'JP-Poule-PP'!C3</f>
        <v>0</v>
      </c>
      <c r="C2" s="364"/>
      <c r="D2" s="366" t="s">
        <v>74</v>
      </c>
      <c r="E2" s="367"/>
    </row>
    <row r="3" spans="1:6" ht="20.100000000000001" customHeight="1" x14ac:dyDescent="0.3">
      <c r="A3" s="85" t="s">
        <v>37</v>
      </c>
      <c r="B3" s="363">
        <f>'JP-Poule-PP'!C4</f>
        <v>0</v>
      </c>
      <c r="C3" s="364"/>
      <c r="D3" s="368"/>
      <c r="E3" s="369"/>
    </row>
    <row r="4" spans="1:6" ht="20.100000000000001" customHeight="1" x14ac:dyDescent="0.3">
      <c r="A4" s="85" t="s">
        <v>45</v>
      </c>
      <c r="B4" s="363">
        <f>'JP-Poule-PP'!C5</f>
        <v>0</v>
      </c>
      <c r="C4" s="364"/>
      <c r="D4" s="370"/>
      <c r="E4" s="371"/>
    </row>
    <row r="5" spans="1:6" ht="21.9" customHeight="1" x14ac:dyDescent="0.3">
      <c r="A5" s="86" t="s">
        <v>38</v>
      </c>
      <c r="B5" s="363">
        <f>'JP-Poule-PP'!C6</f>
        <v>0</v>
      </c>
      <c r="C5" s="364"/>
      <c r="D5" s="83" t="s">
        <v>28</v>
      </c>
      <c r="E5" s="119">
        <f>'JP-Poule-PP'!K31</f>
        <v>0</v>
      </c>
    </row>
    <row r="6" spans="1:6" ht="4.5" customHeight="1" x14ac:dyDescent="0.3">
      <c r="A6" s="87"/>
      <c r="B6" s="88"/>
      <c r="C6" s="88"/>
      <c r="D6" s="366" t="s">
        <v>56</v>
      </c>
      <c r="E6" s="367"/>
    </row>
    <row r="7" spans="1:6" ht="21.9" customHeight="1" x14ac:dyDescent="0.3">
      <c r="A7" s="89" t="s">
        <v>57</v>
      </c>
      <c r="B7" s="89" t="s">
        <v>46</v>
      </c>
      <c r="C7" s="89" t="s">
        <v>3</v>
      </c>
      <c r="D7" s="368"/>
      <c r="E7" s="369"/>
    </row>
    <row r="8" spans="1:6" ht="25.5" customHeight="1" x14ac:dyDescent="0.3">
      <c r="A8" s="89">
        <f>'JP-Poule-PP'!I5</f>
        <v>0</v>
      </c>
      <c r="B8" s="90">
        <f>'JP-Poule-PP'!J5</f>
        <v>15</v>
      </c>
      <c r="C8" s="91">
        <f>'JP-Poule-PP'!K5</f>
        <v>0</v>
      </c>
      <c r="D8" s="370"/>
      <c r="E8" s="371"/>
    </row>
    <row r="9" spans="1:6" ht="21.9" customHeight="1" x14ac:dyDescent="0.3">
      <c r="A9" s="89" t="s">
        <v>47</v>
      </c>
      <c r="B9" s="372">
        <f>'JP-Poule-PP'!I3</f>
        <v>0</v>
      </c>
      <c r="C9" s="373"/>
      <c r="D9" s="83" t="s">
        <v>25</v>
      </c>
      <c r="E9" s="119">
        <f>'JP-Poule-PP'!K30</f>
        <v>0</v>
      </c>
    </row>
    <row r="10" spans="1:6" ht="21.9" customHeight="1" x14ac:dyDescent="0.3">
      <c r="A10" s="92" t="s">
        <v>48</v>
      </c>
      <c r="B10" s="372">
        <f>'JP-Poule-PP'!K6</f>
        <v>0</v>
      </c>
      <c r="C10" s="373"/>
      <c r="D10" s="374"/>
      <c r="E10" s="375"/>
    </row>
    <row r="11" spans="1:6" ht="4.5" customHeight="1" x14ac:dyDescent="0.3">
      <c r="A11" s="121"/>
      <c r="B11" s="122"/>
      <c r="C11" s="122"/>
      <c r="D11" s="123"/>
      <c r="E11" s="124"/>
    </row>
    <row r="12" spans="1:6" ht="24.9" customHeight="1" x14ac:dyDescent="0.3">
      <c r="A12" s="360" t="s">
        <v>49</v>
      </c>
      <c r="B12" s="361"/>
      <c r="C12" s="361"/>
      <c r="D12" s="361"/>
      <c r="E12" s="362"/>
    </row>
    <row r="13" spans="1:6" ht="40.5" customHeight="1" x14ac:dyDescent="0.3">
      <c r="A13" s="93" t="s">
        <v>50</v>
      </c>
      <c r="B13" s="94" t="s">
        <v>52</v>
      </c>
      <c r="C13" s="94" t="s">
        <v>13</v>
      </c>
      <c r="D13" s="95" t="s">
        <v>51</v>
      </c>
      <c r="E13" s="96" t="s">
        <v>66</v>
      </c>
    </row>
    <row r="14" spans="1:6" ht="20.100000000000001" customHeight="1" x14ac:dyDescent="0.3">
      <c r="A14" s="104" t="str">
        <f>'JP-ED- PP'!A21</f>
        <v>1ère partie</v>
      </c>
      <c r="B14" s="97">
        <f>'JP-Poule-PP'!B21</f>
        <v>0</v>
      </c>
      <c r="C14" s="148">
        <f>'JP-Poule-PP'!C21</f>
        <v>0</v>
      </c>
      <c r="D14" s="148">
        <f>B14*C14</f>
        <v>0</v>
      </c>
      <c r="E14" s="149">
        <f>C14</f>
        <v>0</v>
      </c>
      <c r="F14" s="100"/>
    </row>
    <row r="15" spans="1:6" ht="20.100000000000001" customHeight="1" x14ac:dyDescent="0.3">
      <c r="A15" s="104" t="str">
        <f>'JP-ED- PP'!A22</f>
        <v>2ème partie</v>
      </c>
      <c r="B15" s="97">
        <f>'JP-Poule-PP'!B22</f>
        <v>0</v>
      </c>
      <c r="C15" s="148">
        <f>'JP-Poule-PP'!C22</f>
        <v>0</v>
      </c>
      <c r="D15" s="148">
        <f t="shared" ref="D15:D24" si="0">B15*C15</f>
        <v>0</v>
      </c>
      <c r="E15" s="149">
        <f t="shared" ref="E15:E24" si="1">C15</f>
        <v>0</v>
      </c>
      <c r="F15" s="100"/>
    </row>
    <row r="16" spans="1:6" ht="20.100000000000001" customHeight="1" x14ac:dyDescent="0.3">
      <c r="A16" s="104" t="str">
        <f>'JP-ED- PP'!A23</f>
        <v xml:space="preserve">cadrage </v>
      </c>
      <c r="B16" s="97">
        <f>'JP-Poule-PP'!B23</f>
        <v>0</v>
      </c>
      <c r="C16" s="97">
        <f>'JP-Poule-PP'!C23</f>
        <v>0</v>
      </c>
      <c r="D16" s="97">
        <f t="shared" si="0"/>
        <v>0</v>
      </c>
      <c r="E16" s="99">
        <f t="shared" si="1"/>
        <v>0</v>
      </c>
      <c r="F16" s="100"/>
    </row>
    <row r="17" spans="1:6" ht="20.100000000000001" customHeight="1" x14ac:dyDescent="0.3">
      <c r="A17" s="104" t="str">
        <f>'JP-ED- PP'!A24</f>
        <v>64ème</v>
      </c>
      <c r="B17" s="97">
        <f>'JP-Poule-PP'!B24</f>
        <v>0</v>
      </c>
      <c r="C17" s="97">
        <f>'JP-Poule-PP'!C24</f>
        <v>0</v>
      </c>
      <c r="D17" s="97">
        <f t="shared" si="0"/>
        <v>0</v>
      </c>
      <c r="E17" s="99">
        <f t="shared" si="1"/>
        <v>0</v>
      </c>
      <c r="F17" s="100"/>
    </row>
    <row r="18" spans="1:6" ht="20.100000000000001" customHeight="1" x14ac:dyDescent="0.3">
      <c r="A18" s="104" t="str">
        <f>'JP-ED- PP'!A25</f>
        <v>32ème</v>
      </c>
      <c r="B18" s="97">
        <f>'JP-Poule-PP'!B25</f>
        <v>0</v>
      </c>
      <c r="C18" s="97">
        <f>'JP-Poule-PP'!C25</f>
        <v>0</v>
      </c>
      <c r="D18" s="97">
        <f t="shared" si="0"/>
        <v>0</v>
      </c>
      <c r="E18" s="99">
        <f t="shared" si="1"/>
        <v>0</v>
      </c>
      <c r="F18" s="100"/>
    </row>
    <row r="19" spans="1:6" ht="20.100000000000001" customHeight="1" x14ac:dyDescent="0.3">
      <c r="A19" s="104" t="str">
        <f>'JP-ED- PP'!A26</f>
        <v>16ème</v>
      </c>
      <c r="B19" s="97" t="str">
        <f>'JP-Poule-PP'!B26</f>
        <v>0</v>
      </c>
      <c r="C19" s="97">
        <f>'JP-Poule-PP'!C26</f>
        <v>0</v>
      </c>
      <c r="D19" s="97">
        <f t="shared" si="0"/>
        <v>0</v>
      </c>
      <c r="E19" s="99">
        <f t="shared" si="1"/>
        <v>0</v>
      </c>
      <c r="F19" s="100"/>
    </row>
    <row r="20" spans="1:6" ht="20.100000000000001" customHeight="1" x14ac:dyDescent="0.3">
      <c r="A20" s="104" t="str">
        <f>'JP-ED- PP'!A27</f>
        <v xml:space="preserve">8ème </v>
      </c>
      <c r="B20" s="97">
        <f>'JP-Poule-PP'!B27</f>
        <v>8</v>
      </c>
      <c r="C20" s="97">
        <f>'JP-Poule-PP'!C27</f>
        <v>0</v>
      </c>
      <c r="D20" s="97">
        <f t="shared" si="0"/>
        <v>0</v>
      </c>
      <c r="E20" s="99">
        <f t="shared" si="1"/>
        <v>0</v>
      </c>
      <c r="F20" s="100"/>
    </row>
    <row r="21" spans="1:6" ht="20.100000000000001" customHeight="1" x14ac:dyDescent="0.3">
      <c r="A21" s="104" t="str">
        <f>'JP-ED- PP'!A28</f>
        <v xml:space="preserve">1/4 </v>
      </c>
      <c r="B21" s="97">
        <f>'JP-Poule-PP'!B28</f>
        <v>4</v>
      </c>
      <c r="C21" s="97">
        <f>'JP-Poule-PP'!C28</f>
        <v>0</v>
      </c>
      <c r="D21" s="97">
        <f t="shared" si="0"/>
        <v>0</v>
      </c>
      <c r="E21" s="99">
        <f t="shared" si="1"/>
        <v>0</v>
      </c>
      <c r="F21" s="100"/>
    </row>
    <row r="22" spans="1:6" ht="20.100000000000001" customHeight="1" x14ac:dyDescent="0.3">
      <c r="A22" s="104" t="str">
        <f>'JP-ED- PP'!A29</f>
        <v>1/2</v>
      </c>
      <c r="B22" s="97">
        <f>'JP-Poule-PP'!B29</f>
        <v>2</v>
      </c>
      <c r="C22" s="97">
        <f>'JP-Poule-PP'!C29</f>
        <v>0</v>
      </c>
      <c r="D22" s="97">
        <f t="shared" si="0"/>
        <v>0</v>
      </c>
      <c r="E22" s="99">
        <f t="shared" si="1"/>
        <v>0</v>
      </c>
    </row>
    <row r="23" spans="1:6" ht="20.100000000000001" customHeight="1" x14ac:dyDescent="0.3">
      <c r="A23" s="104" t="str">
        <f>'JP-ED- PP'!A30</f>
        <v>Finaliste</v>
      </c>
      <c r="B23" s="97">
        <f>'JP-Poule-PP'!B30</f>
        <v>1</v>
      </c>
      <c r="C23" s="97">
        <f>'JP-Poule-PP'!C30</f>
        <v>0</v>
      </c>
      <c r="D23" s="97">
        <f t="shared" si="0"/>
        <v>0</v>
      </c>
      <c r="E23" s="99">
        <f t="shared" si="1"/>
        <v>0</v>
      </c>
    </row>
    <row r="24" spans="1:6" ht="20.100000000000001" customHeight="1" x14ac:dyDescent="0.3">
      <c r="A24" s="104" t="str">
        <f>'JP-ED- PP'!A31</f>
        <v>Finale</v>
      </c>
      <c r="B24" s="97">
        <f>'JP-Poule-PP'!B31</f>
        <v>1</v>
      </c>
      <c r="C24" s="97">
        <f>'JP-Poule-PP'!C31</f>
        <v>0</v>
      </c>
      <c r="D24" s="97">
        <f t="shared" si="0"/>
        <v>0</v>
      </c>
      <c r="E24" s="99">
        <f t="shared" si="1"/>
        <v>0</v>
      </c>
    </row>
    <row r="25" spans="1:6" ht="5.25" customHeight="1" x14ac:dyDescent="0.3">
      <c r="A25" s="113"/>
      <c r="B25" s="105"/>
      <c r="C25" s="107"/>
      <c r="D25" s="108"/>
      <c r="E25" s="125">
        <v>8</v>
      </c>
    </row>
    <row r="26" spans="1:6" ht="24.9" customHeight="1" x14ac:dyDescent="0.3">
      <c r="A26" s="115" t="s">
        <v>53</v>
      </c>
      <c r="B26" s="115" t="s">
        <v>54</v>
      </c>
      <c r="C26" s="116">
        <f>'JP-Poule-PP'!D34</f>
        <v>0</v>
      </c>
      <c r="D26" s="147">
        <f>SUM(D14:D24)</f>
        <v>0</v>
      </c>
      <c r="E26" s="101">
        <v>12</v>
      </c>
    </row>
    <row r="27" spans="1:6" ht="24.9" customHeight="1" x14ac:dyDescent="0.3">
      <c r="A27" s="115" t="s">
        <v>55</v>
      </c>
      <c r="B27" s="126" t="s">
        <v>60</v>
      </c>
      <c r="C27" s="116">
        <f>'JP-Poule-PP'!D35</f>
        <v>0</v>
      </c>
      <c r="D27" s="114"/>
      <c r="E27" s="101"/>
    </row>
    <row r="28" spans="1:6" ht="24.9" customHeight="1" x14ac:dyDescent="0.3">
      <c r="A28" s="115" t="s">
        <v>55</v>
      </c>
      <c r="B28" s="117" t="s">
        <v>63</v>
      </c>
      <c r="C28" s="116">
        <f>'JP-Poule-PP'!D36</f>
        <v>0</v>
      </c>
    </row>
  </sheetData>
  <mergeCells count="11">
    <mergeCell ref="A12:E12"/>
    <mergeCell ref="A1:E1"/>
    <mergeCell ref="B2:C2"/>
    <mergeCell ref="D2:E4"/>
    <mergeCell ref="B3:C3"/>
    <mergeCell ref="B4:C4"/>
    <mergeCell ref="B5:C5"/>
    <mergeCell ref="D6:E8"/>
    <mergeCell ref="B9:C9"/>
    <mergeCell ref="B10:C10"/>
    <mergeCell ref="D10:E10"/>
  </mergeCells>
  <printOptions horizontalCentered="1"/>
  <pageMargins left="0" right="0" top="0" bottom="0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MENU</vt:lpstr>
      <vt:lpstr>JP-ED-Cumul</vt:lpstr>
      <vt:lpstr>Affiche-ED-Cumul</vt:lpstr>
      <vt:lpstr>JP-ED- PP</vt:lpstr>
      <vt:lpstr>Affiche -ED-Partie-Perdue</vt:lpstr>
      <vt:lpstr>JP-Poule-au-cumul</vt:lpstr>
      <vt:lpstr>Affiche-Poule-cum</vt:lpstr>
      <vt:lpstr>JP-Poule-PP</vt:lpstr>
      <vt:lpstr>Affiche-Poule-Partie-Perdue</vt:lpstr>
      <vt:lpstr>'Affiche-ED-Cumul'!Zone_d_impression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Trésorerie Générale</dc:creator>
  <cp:lastModifiedBy>Francis Garrigue</cp:lastModifiedBy>
  <cp:lastPrinted>2018-01-25T16:05:37Z</cp:lastPrinted>
  <dcterms:created xsi:type="dcterms:W3CDTF">2013-06-26T14:10:16Z</dcterms:created>
  <dcterms:modified xsi:type="dcterms:W3CDTF">2018-02-22T09:47:05Z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