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365" activeTab="3"/>
  </bookViews>
  <sheets>
    <sheet name="MENU" sheetId="1" r:id="rId1"/>
    <sheet name="REPARTITION POULES" sheetId="2" r:id="rId2"/>
    <sheet name="AFFICHAGE POULES" sheetId="3" r:id="rId3"/>
    <sheet name="CR POULES" sheetId="4" r:id="rId4"/>
    <sheet name=" REPARTITION ED" sheetId="5" r:id="rId5"/>
    <sheet name="AFFICHAGE ED" sheetId="6" r:id="rId6"/>
    <sheet name="CR ED " sheetId="7" r:id="rId7"/>
  </sheets>
  <externalReferences>
    <externalReference r:id="rId10"/>
  </externalReferences>
  <definedNames>
    <definedName name="_xlnm.Print_Area" localSheetId="6">'CR ED '!$A$1:$F$42,'CR ED '!$A$44:$F$238</definedName>
  </definedNames>
  <calcPr fullCalcOnLoad="1"/>
</workbook>
</file>

<file path=xl/comments2.xml><?xml version="1.0" encoding="utf-8"?>
<comments xmlns="http://schemas.openxmlformats.org/spreadsheetml/2006/main">
  <authors>
    <author>JACQUES</author>
  </authors>
  <commentList>
    <comment ref="C3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3 : TRIPLETTES
2 : DOUBLETTES
1 : INDIVIDUEL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JACQUES</author>
  </authors>
  <commentList>
    <comment ref="C3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1 =INDIVIDUEL
2 = DOUBLETTES
3 = TRIPLETTES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0"/>
          </rPr>
          <t>SAISIE OBLIGATOIRE</t>
        </r>
        <r>
          <rPr>
            <sz val="9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9"/>
            <rFont val="Tahoma"/>
            <family val="0"/>
          </rPr>
          <t>SAISIE OBLIGATOIRE</t>
        </r>
        <r>
          <rPr>
            <sz val="9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0"/>
          </rPr>
          <t>SAISIE OBLIGATOIRE</t>
        </r>
        <r>
          <rPr>
            <sz val="9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9"/>
            <rFont val="Tahoma"/>
            <family val="0"/>
          </rPr>
          <t>SAISIE OBLIGATOIRE</t>
        </r>
        <r>
          <rPr>
            <sz val="9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0"/>
          </rPr>
          <t>SAISIE OBLIGATOIRE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<sst xmlns="http://schemas.openxmlformats.org/spreadsheetml/2006/main" count="391" uniqueCount="178">
  <si>
    <t>Siège social : 13, rue Trigance – 13002  MARSEILLE</t>
  </si>
  <si>
    <t xml:space="preserve">N° d’identification au calendrier national : </t>
  </si>
  <si>
    <t>N°</t>
  </si>
  <si>
    <t>Nom, Prénom</t>
  </si>
  <si>
    <t>Association ou Club</t>
  </si>
  <si>
    <t>N° D'équipe</t>
  </si>
  <si>
    <t>Licence</t>
  </si>
  <si>
    <t>en lettres majuscules</t>
  </si>
  <si>
    <t>Dép.</t>
  </si>
  <si>
    <t>NATIONAL</t>
  </si>
  <si>
    <t>Tirage au sort effectué le :</t>
  </si>
  <si>
    <t xml:space="preserve">Date </t>
  </si>
  <si>
    <t>Informatique</t>
  </si>
  <si>
    <t>Finalistes</t>
  </si>
  <si>
    <t>Vainqueurs</t>
  </si>
  <si>
    <t>RESULTAT DU CONCOURS (à remplir par le délégué)</t>
  </si>
  <si>
    <t>ETAT DE VERSEMENT DES INDEMNITES</t>
  </si>
  <si>
    <t>Dotation de l'organisation</t>
  </si>
  <si>
    <t>Frais de participation</t>
  </si>
  <si>
    <t>Nombre d'équipes inscrites</t>
  </si>
  <si>
    <t>Nombre d'équipes présentes</t>
  </si>
  <si>
    <t>TOTAL DES INDEMNITES DISTRIBUEES</t>
  </si>
  <si>
    <t>Cadrage</t>
  </si>
  <si>
    <t xml:space="preserve">1/64ème </t>
  </si>
  <si>
    <t>1/32ème de finale</t>
  </si>
  <si>
    <t>1/16ème de finale</t>
  </si>
  <si>
    <t>1/8ème de finale</t>
  </si>
  <si>
    <t>(nom, prénom, signature</t>
  </si>
  <si>
    <t>Qualité de l’arbitrage dispensé :</t>
  </si>
  <si>
    <t>Perdants ½ Finale</t>
  </si>
  <si>
    <t xml:space="preserve">N° du chèque </t>
  </si>
  <si>
    <t>SIGNATURE</t>
  </si>
  <si>
    <t xml:space="preserve">TOTAL DES INDEMNITES </t>
  </si>
  <si>
    <t>FAIT A :</t>
  </si>
  <si>
    <t>LE :</t>
  </si>
  <si>
    <t xml:space="preserve">Signature de l'Organisateur </t>
  </si>
  <si>
    <t>Signature du Délégué</t>
  </si>
  <si>
    <t>L'Arbitre FFPJP désigné :</t>
  </si>
  <si>
    <t>En présence</t>
  </si>
  <si>
    <t>Perdants ¼ Finale</t>
  </si>
  <si>
    <t xml:space="preserve">% Attribuée </t>
  </si>
  <si>
    <t xml:space="preserve">Organisateur : </t>
  </si>
  <si>
    <t>Total</t>
  </si>
  <si>
    <t xml:space="preserve">Nb équipe </t>
  </si>
  <si>
    <t>Indemnité</t>
  </si>
  <si>
    <t xml:space="preserve">Partie </t>
  </si>
  <si>
    <t xml:space="preserve">BANQUE </t>
  </si>
  <si>
    <t>Cumulé</t>
  </si>
  <si>
    <t xml:space="preserve">Montant du Chèque </t>
  </si>
  <si>
    <t>Perdants 1/8 Finale</t>
  </si>
  <si>
    <t xml:space="preserve">N° des équipes </t>
  </si>
  <si>
    <t>Point (3)</t>
  </si>
  <si>
    <t>Nom et Prénom</t>
  </si>
  <si>
    <t>Délégué :</t>
  </si>
  <si>
    <t>Arbitre :</t>
  </si>
  <si>
    <t>Date</t>
  </si>
  <si>
    <t>Liste des équipes en 8ème</t>
  </si>
  <si>
    <t>INTERNATIONAL</t>
  </si>
  <si>
    <r>
      <t>Avis sur la qualité de l’organisation </t>
    </r>
  </si>
  <si>
    <t>SUPRA NATIONAL</t>
  </si>
  <si>
    <t>4 / une copie au Président du Comité concerné. </t>
  </si>
  <si>
    <t xml:space="preserve">5 / une copie au Président de l'organisation. </t>
  </si>
  <si>
    <t>Agréée par le Ministère des Sports</t>
  </si>
  <si>
    <t>Nombres d’arbitres ayant officié à ses côtés :</t>
  </si>
  <si>
    <t>OBSERVATIONS GENERALE DU DELEGUE</t>
  </si>
  <si>
    <t>(signature)</t>
  </si>
  <si>
    <t xml:space="preserve">Vétérans </t>
  </si>
  <si>
    <t>QUALITE</t>
  </si>
  <si>
    <t>LIEU :</t>
  </si>
  <si>
    <r>
      <t>INTITULE DU CONCOURS :</t>
    </r>
    <r>
      <rPr>
        <b/>
        <sz val="14"/>
        <color indexed="8"/>
        <rFont val="Calibri"/>
        <family val="2"/>
      </rPr>
      <t xml:space="preserve"> </t>
    </r>
  </si>
  <si>
    <t>SI DOUBLETTE Montant des 8 chèques</t>
  </si>
  <si>
    <t xml:space="preserve">EVENEMENTIEL </t>
  </si>
  <si>
    <t>CLASSIFICATION DE LA MANIFESTATION</t>
  </si>
  <si>
    <t>1/2 finale</t>
  </si>
  <si>
    <t>ADRESSE E-mail et Tél. du Délégué :</t>
  </si>
  <si>
    <t>OBSERVATIONS DE L'ARBITRE PRINCIPAL</t>
  </si>
  <si>
    <r>
      <t>INDEMNITES  :</t>
    </r>
    <r>
      <rPr>
        <b/>
        <sz val="14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(article 8 du règlement des concours Internationaux et Nationaux)</t>
    </r>
  </si>
  <si>
    <t xml:space="preserve">1/ Un exemplaire de ce compte-rendu DUMENT REMPLI est à transmettre PAR LE DELEGUE dans               les 48 heures au siège social de la F.F.P.J.P.    PAR MAIL   ffpjp.siege@petanque.fr      </t>
  </si>
  <si>
    <t>Sénior</t>
  </si>
  <si>
    <t>FORMULE RETENUE *</t>
  </si>
  <si>
    <t>Individuel</t>
  </si>
  <si>
    <t>Mixte</t>
  </si>
  <si>
    <t>Le délégué F.F.P.J.P. ou C.R.</t>
  </si>
  <si>
    <t>2 / une copie au Président du Comité Régional</t>
  </si>
  <si>
    <t>C. D. et C.R.</t>
  </si>
  <si>
    <t>3 / une copie au Responsable du C.R. concerné par les Nationaux.</t>
  </si>
  <si>
    <t>1/4  finale</t>
  </si>
  <si>
    <t>Vainqueur</t>
  </si>
  <si>
    <t>DELEGUE :</t>
  </si>
  <si>
    <t>Dotation de l'organisateurs :</t>
  </si>
  <si>
    <t xml:space="preserve">Indemnités </t>
  </si>
  <si>
    <t>N° NATIONAL :</t>
  </si>
  <si>
    <t>Nombres d'équipes engagées :</t>
  </si>
  <si>
    <t xml:space="preserve">RESPONSABLE </t>
  </si>
  <si>
    <t xml:space="preserve"> I  Calcul du maximum au vainqueurs et du mininum 1/2 finale (Exemple) </t>
  </si>
  <si>
    <t xml:space="preserve">Nbs équipe </t>
  </si>
  <si>
    <t>Ind. Doub. Trip.</t>
  </si>
  <si>
    <t>Part/joueur</t>
  </si>
  <si>
    <t>Participation</t>
  </si>
  <si>
    <t xml:space="preserve">Dotation </t>
  </si>
  <si>
    <t>Total indemnités</t>
  </si>
  <si>
    <t xml:space="preserve">50% maxi de la dotation globale </t>
  </si>
  <si>
    <t xml:space="preserve">25% mini de la dotation globale </t>
  </si>
  <si>
    <t xml:space="preserve">II On informe uniquement les cellules grisées  </t>
  </si>
  <si>
    <t>Indemnités par équipe</t>
  </si>
  <si>
    <t>Cumul par partie</t>
  </si>
  <si>
    <t>Reste indemnités à répartir</t>
  </si>
  <si>
    <t xml:space="preserve">1ère partie </t>
  </si>
  <si>
    <t xml:space="preserve">cadrage </t>
  </si>
  <si>
    <t>64ème</t>
  </si>
  <si>
    <t>32ème</t>
  </si>
  <si>
    <t>16ème</t>
  </si>
  <si>
    <t xml:space="preserve">8ème </t>
  </si>
  <si>
    <t>finale</t>
  </si>
  <si>
    <t>&gt; ou = à 25%</t>
  </si>
  <si>
    <t>% Répartition</t>
  </si>
  <si>
    <t>&lt; ou = 50 %</t>
  </si>
  <si>
    <t>VAINQUEUR</t>
  </si>
  <si>
    <t>FINALISTE</t>
  </si>
  <si>
    <t>DELEGUE</t>
  </si>
  <si>
    <t xml:space="preserve">Inscrits </t>
  </si>
  <si>
    <t>Inscription</t>
  </si>
  <si>
    <t xml:space="preserve"> Attention! Les 1/4 de finale sont réglés en espèce.                                                                        % compris entre 25% et 50%</t>
  </si>
  <si>
    <t xml:space="preserve">DOTATION </t>
  </si>
  <si>
    <t xml:space="preserve">TOTAL INDEMNITES </t>
  </si>
  <si>
    <t xml:space="preserve">REPARTITION DES INDEMNITES </t>
  </si>
  <si>
    <t xml:space="preserve">PARTIES </t>
  </si>
  <si>
    <t>Equipes indemnisées</t>
  </si>
  <si>
    <t xml:space="preserve">Total </t>
  </si>
  <si>
    <t xml:space="preserve">Indemnités cumulées </t>
  </si>
  <si>
    <t>Chèque par joueur</t>
  </si>
  <si>
    <t>INDEMNITES DES JOUEURS</t>
  </si>
  <si>
    <t>2ème partie</t>
  </si>
  <si>
    <t>1/4 de finale</t>
  </si>
  <si>
    <t xml:space="preserve">1ere partie </t>
  </si>
  <si>
    <t>Reste à répartir</t>
  </si>
  <si>
    <t>Triplettes</t>
  </si>
  <si>
    <t>Doublettes</t>
  </si>
  <si>
    <t>Féminines</t>
  </si>
  <si>
    <r>
      <t xml:space="preserve">1/ Un exemplaire de ce compte-rendu DUMENT REMPLI est à transmettre PAR LE DELEGUE dans les 48 heures au siège social de la F.F.P.J.P.    PAR MAIL   </t>
    </r>
    <r>
      <rPr>
        <b/>
        <sz val="12"/>
        <color indexed="62"/>
        <rFont val="Calibri"/>
        <family val="2"/>
      </rPr>
      <t xml:space="preserve">ffpjp.siege@petanque.fr      </t>
    </r>
  </si>
  <si>
    <t>Somme restante après les 8ème</t>
  </si>
  <si>
    <t>Somme totale attribuée aux 8 équipes</t>
  </si>
  <si>
    <t>Nombre d'équipes engagées :</t>
  </si>
  <si>
    <t>Nombre équipes sortie de Poule :</t>
  </si>
  <si>
    <t xml:space="preserve">Attention ce tableau ne fonctionne qu'a partir de 61 équipes </t>
  </si>
  <si>
    <t xml:space="preserve">I. Calcul du maximum à verser aux vainqueurs des 8ème de finale </t>
  </si>
  <si>
    <t>= engagement</t>
  </si>
  <si>
    <t>1° partie après les poules</t>
  </si>
  <si>
    <t>nbre equipes à faire le cadrage</t>
  </si>
  <si>
    <t>= engagement ou C20 + 5€</t>
  </si>
  <si>
    <t>= C21 + 5€</t>
  </si>
  <si>
    <t>Sortie poules</t>
  </si>
  <si>
    <t>Dernière mise à jour V11102018</t>
  </si>
  <si>
    <t>Nombre de poules :</t>
  </si>
  <si>
    <t xml:space="preserve">Nombre équipes après première partie </t>
  </si>
  <si>
    <t>1° partie après    les poules</t>
  </si>
  <si>
    <t>RAPPORT DE DELEGATION &amp; D’ARBITRAGE</t>
  </si>
  <si>
    <r>
      <t xml:space="preserve">Concours nationaux  IND. TRIP. DOUB. </t>
    </r>
    <r>
      <rPr>
        <b/>
        <sz val="12"/>
        <color indexed="10"/>
        <rFont val="Calibri"/>
        <family val="2"/>
      </rPr>
      <t xml:space="preserve">en poules au cumul </t>
    </r>
  </si>
  <si>
    <t xml:space="preserve">Elimination directe          au cumul </t>
  </si>
  <si>
    <t>Poules au cumul</t>
  </si>
  <si>
    <r>
      <t xml:space="preserve">Concours nationaux  IND. TRIP. DOUB. </t>
    </r>
    <r>
      <rPr>
        <b/>
        <sz val="12"/>
        <color indexed="10"/>
        <rFont val="Calibri"/>
        <family val="2"/>
      </rPr>
      <t xml:space="preserve">en élimination directe au cumul </t>
    </r>
  </si>
  <si>
    <r>
      <t>CALCUL AUTOMATIQUE DES INDEMNITES AUX JOUEURS</t>
    </r>
    <r>
      <rPr>
        <b/>
        <sz val="12"/>
        <rFont val="Calibri"/>
        <family val="2"/>
      </rPr>
      <t xml:space="preserve"> (INDIVIDUEL, DOUBLETTES &amp; TRIPLETTES) EN </t>
    </r>
    <r>
      <rPr>
        <b/>
        <sz val="12"/>
        <color indexed="10"/>
        <rFont val="Calibri"/>
        <family val="2"/>
      </rPr>
      <t xml:space="preserve">POULES AU CUMUL </t>
    </r>
  </si>
  <si>
    <r>
      <t xml:space="preserve">INDEMNITES DES JOUEURS - </t>
    </r>
    <r>
      <rPr>
        <b/>
        <sz val="16"/>
        <color indexed="10"/>
        <rFont val="Calibri"/>
        <family val="2"/>
      </rPr>
      <t>POULES AU CUMUL</t>
    </r>
  </si>
  <si>
    <r>
      <t>FEDERATION FRANÇAISE DE PETANQUE  ET DE JEU PROVEN</t>
    </r>
    <r>
      <rPr>
        <b/>
        <sz val="14"/>
        <color indexed="8"/>
        <rFont val="Calibri"/>
        <family val="2"/>
      </rPr>
      <t>Ç</t>
    </r>
    <r>
      <rPr>
        <b/>
        <sz val="14"/>
        <color indexed="8"/>
        <rFont val="Calibri"/>
        <family val="2"/>
      </rPr>
      <t>AL</t>
    </r>
  </si>
  <si>
    <r>
      <t>CALCUL AUTOMATIQUE DES INDEMNITES AUX JOUEURS (INDIVIDUEL, DOUBLETTES ET TRIPLETTES) PETANQUE EN</t>
    </r>
    <r>
      <rPr>
        <b/>
        <sz val="12"/>
        <color indexed="10"/>
        <rFont val="Calibri"/>
        <family val="2"/>
      </rPr>
      <t xml:space="preserve"> ELIMINATION DIRECTE AU CUMUL </t>
    </r>
  </si>
  <si>
    <t>Parties d'office non payées</t>
  </si>
  <si>
    <t>Calcul règle des 25%-50%</t>
  </si>
  <si>
    <t xml:space="preserve"> N° SUPRA NATIONAL :</t>
  </si>
  <si>
    <t>N° INTERNATIONAL :</t>
  </si>
  <si>
    <t>N° SUPRANATIONAL :</t>
  </si>
  <si>
    <t>N° INTERNATIONAL</t>
  </si>
  <si>
    <t>N° EVENEMENTIEL :</t>
  </si>
  <si>
    <t xml:space="preserve"> N° NATIONAL :</t>
  </si>
  <si>
    <t>EVENEMENTIEL</t>
  </si>
  <si>
    <t>N° SUPRA NATIONAL :</t>
  </si>
  <si>
    <t xml:space="preserve">RESPONSABLE /  </t>
  </si>
  <si>
    <t xml:space="preserve"> Attention! Les 1/4 de finale sont réglés en espèces.                                                                        % compris entre 25% et 50%</t>
  </si>
  <si>
    <t>Indemnités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</si>
</sst>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-mmm\-yy;@"/>
    <numFmt numFmtId="165" formatCode="#,##0.00\ &quot;€&quot;"/>
    <numFmt numFmtId="166" formatCode="#,##0_ ;\-#,##0\ "/>
    <numFmt numFmtId="167" formatCode="#,##0.00\ _€"/>
    <numFmt numFmtId="168" formatCode="#,##0\ &quot;€&quot;"/>
    <numFmt numFmtId="169" formatCode="_-* #,##0\ &quot;€&quot;_-;\-* #,##0\ &quot;€&quot;_-;_-* &quot;-&quot;??\ &quot;€&quot;_-;_-@_-"/>
  </numFmts>
  <fonts count="1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8"/>
      <name val="Arial"/>
      <family val="2"/>
    </font>
    <font>
      <b/>
      <sz val="12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62"/>
      <name val="Calibri"/>
      <family val="2"/>
    </font>
    <font>
      <b/>
      <sz val="12"/>
      <name val="Calibri"/>
      <family val="2"/>
    </font>
    <font>
      <b/>
      <sz val="16"/>
      <color indexed="10"/>
      <name val="Calibri"/>
      <family val="2"/>
    </font>
    <font>
      <i/>
      <sz val="11"/>
      <name val="AR BERKLEY"/>
      <family val="0"/>
    </font>
    <font>
      <sz val="8"/>
      <color indexed="8"/>
      <name val="Calibri"/>
      <family val="2"/>
    </font>
    <font>
      <i/>
      <sz val="10"/>
      <name val="Calibri"/>
      <family val="2"/>
    </font>
    <font>
      <sz val="2"/>
      <color indexed="8"/>
      <name val="Calibri"/>
      <family val="2"/>
    </font>
    <font>
      <sz val="14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Curlz MT"/>
      <family val="5"/>
    </font>
    <font>
      <sz val="11"/>
      <color indexed="62"/>
      <name val="Calibri"/>
      <family val="2"/>
    </font>
    <font>
      <sz val="11"/>
      <name val="Calibri"/>
      <family val="2"/>
    </font>
    <font>
      <sz val="10"/>
      <color indexed="62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4"/>
      <color indexed="9"/>
      <name val="Calibri"/>
      <family val="2"/>
    </font>
    <font>
      <sz val="12"/>
      <name val="Calibri"/>
      <family val="2"/>
    </font>
    <font>
      <sz val="3"/>
      <color indexed="9"/>
      <name val="Calibri"/>
      <family val="2"/>
    </font>
    <font>
      <sz val="5"/>
      <color indexed="9"/>
      <name val="Calibri"/>
      <family val="2"/>
    </font>
    <font>
      <b/>
      <sz val="11"/>
      <color indexed="10"/>
      <name val="Calibri"/>
      <family val="2"/>
    </font>
    <font>
      <sz val="5"/>
      <name val="Calibri"/>
      <family val="2"/>
    </font>
    <font>
      <b/>
      <sz val="12"/>
      <color indexed="9"/>
      <name val="Calibri"/>
      <family val="2"/>
    </font>
    <font>
      <sz val="14"/>
      <color indexed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4"/>
      <name val="Calibri"/>
      <family val="2"/>
    </font>
    <font>
      <sz val="8"/>
      <color indexed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4"/>
      <color indexed="10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sz val="10"/>
      <color indexed="9"/>
      <name val="Calibri"/>
      <family val="2"/>
    </font>
    <font>
      <sz val="9"/>
      <color indexed="62"/>
      <name val="Calibri"/>
      <family val="2"/>
    </font>
    <font>
      <b/>
      <sz val="14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9"/>
      <name val="Calibri"/>
      <family val="2"/>
    </font>
    <font>
      <sz val="8"/>
      <color indexed="9"/>
      <name val="Calibri"/>
      <family val="2"/>
    </font>
    <font>
      <b/>
      <u val="single"/>
      <sz val="10"/>
      <color indexed="9"/>
      <name val="Calibri"/>
      <family val="2"/>
    </font>
    <font>
      <sz val="5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i/>
      <sz val="9"/>
      <name val="Calibri"/>
      <family val="2"/>
    </font>
    <font>
      <sz val="11"/>
      <color indexed="8"/>
      <name val="AR BERKLEY"/>
      <family val="0"/>
    </font>
    <font>
      <i/>
      <sz val="11"/>
      <color indexed="8"/>
      <name val="AR BERKLEY"/>
      <family val="0"/>
    </font>
    <font>
      <b/>
      <sz val="18"/>
      <color indexed="10"/>
      <name val="Calibri"/>
      <family val="2"/>
    </font>
    <font>
      <sz val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color indexed="9"/>
      <name val="Calibri"/>
      <family val="2"/>
    </font>
    <font>
      <sz val="26"/>
      <name val="Calibri"/>
      <family val="2"/>
    </font>
    <font>
      <i/>
      <sz val="9"/>
      <color indexed="62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i/>
      <sz val="11"/>
      <color indexed="10"/>
      <name val="Arial"/>
      <family val="2"/>
    </font>
    <font>
      <sz val="2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libri"/>
      <family val="0"/>
    </font>
    <font>
      <sz val="12"/>
      <color indexed="9"/>
      <name val="Calibri"/>
      <family val="0"/>
    </font>
    <font>
      <b/>
      <sz val="10.5"/>
      <color indexed="9"/>
      <name val="Calibri"/>
      <family val="0"/>
    </font>
    <font>
      <b/>
      <sz val="20"/>
      <color indexed="9"/>
      <name val="Calibri"/>
      <family val="0"/>
    </font>
    <font>
      <b/>
      <sz val="24"/>
      <color indexed="9"/>
      <name val="Calibri"/>
      <family val="0"/>
    </font>
    <font>
      <b/>
      <sz val="24"/>
      <color indexed="10"/>
      <name val="Calibri"/>
      <family val="0"/>
    </font>
    <font>
      <b/>
      <sz val="20"/>
      <color indexed="10"/>
      <name val="Calibri"/>
      <family val="0"/>
    </font>
    <font>
      <sz val="12"/>
      <color indexed="10"/>
      <name val="Calibri"/>
      <family val="0"/>
    </font>
    <font>
      <b/>
      <sz val="10.5"/>
      <color indexed="10"/>
      <name val="Calibri"/>
      <family val="0"/>
    </font>
    <font>
      <b/>
      <sz val="16"/>
      <color indexed="9"/>
      <name val="Calibri"/>
      <family val="0"/>
    </font>
    <font>
      <u val="single"/>
      <sz val="14"/>
      <color indexed="10"/>
      <name val="Calibri"/>
      <family val="0"/>
    </font>
    <font>
      <b/>
      <sz val="8"/>
      <color indexed="10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urlz MT"/>
      <family val="5"/>
    </font>
    <font>
      <sz val="14"/>
      <color theme="0"/>
      <name val="Calibri"/>
      <family val="2"/>
    </font>
    <font>
      <sz val="3"/>
      <color theme="0"/>
      <name val="Calibri"/>
      <family val="2"/>
    </font>
    <font>
      <sz val="11"/>
      <color rgb="FF000000"/>
      <name val="Calibri"/>
      <family val="2"/>
    </font>
    <font>
      <sz val="5"/>
      <color theme="0"/>
      <name val="Calibri"/>
      <family val="2"/>
    </font>
    <font>
      <b/>
      <sz val="12"/>
      <color theme="0"/>
      <name val="Calibri"/>
      <family val="2"/>
    </font>
    <font>
      <sz val="14"/>
      <color rgb="FFFF0000"/>
      <name val="Calibri"/>
      <family val="2"/>
    </font>
    <font>
      <sz val="8"/>
      <color rgb="FFFF0000"/>
      <name val="Calibri"/>
      <family val="2"/>
    </font>
    <font>
      <sz val="10"/>
      <color rgb="FFFF0000"/>
      <name val="Calibri"/>
      <family val="2"/>
    </font>
    <font>
      <b/>
      <sz val="14"/>
      <color rgb="FFFF0000"/>
      <name val="Calibri"/>
      <family val="2"/>
    </font>
    <font>
      <sz val="16"/>
      <color theme="1"/>
      <name val="Calibri"/>
      <family val="2"/>
    </font>
    <font>
      <sz val="10"/>
      <color theme="0"/>
      <name val="Calibri"/>
      <family val="2"/>
    </font>
    <font>
      <b/>
      <u val="single"/>
      <sz val="11"/>
      <color theme="0"/>
      <name val="Calibri"/>
      <family val="2"/>
    </font>
    <font>
      <sz val="8"/>
      <color theme="0"/>
      <name val="Calibri"/>
      <family val="2"/>
    </font>
    <font>
      <b/>
      <u val="single"/>
      <sz val="10"/>
      <color theme="0"/>
      <name val="Calibri"/>
      <family val="2"/>
    </font>
    <font>
      <sz val="5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AR BERKLEY"/>
      <family val="0"/>
    </font>
    <font>
      <i/>
      <sz val="11"/>
      <color theme="1"/>
      <name val="AR BERKLEY"/>
      <family val="0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b/>
      <i/>
      <sz val="11"/>
      <color rgb="FFFF0000"/>
      <name val="Arial"/>
      <family val="2"/>
    </font>
    <font>
      <b/>
      <sz val="14"/>
      <color theme="0"/>
      <name val="Calibri"/>
      <family val="2"/>
    </font>
    <font>
      <b/>
      <sz val="12"/>
      <color rgb="FFFF00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 style="double">
        <color indexed="62"/>
      </right>
      <top style="double">
        <color indexed="62"/>
      </top>
      <bottom/>
    </border>
    <border>
      <left style="double">
        <color indexed="62"/>
      </left>
      <right style="double">
        <color indexed="62"/>
      </right>
      <top/>
      <bottom style="double">
        <color indexed="62"/>
      </bottom>
    </border>
    <border>
      <left/>
      <right/>
      <top/>
      <bottom style="double">
        <color indexed="62"/>
      </bottom>
    </border>
    <border>
      <left style="thin"/>
      <right style="thin"/>
      <top style="thin"/>
      <bottom style="thin"/>
    </border>
    <border>
      <left style="double">
        <color indexed="62"/>
      </left>
      <right/>
      <top style="double">
        <color indexed="62"/>
      </top>
      <bottom/>
    </border>
    <border>
      <left style="double">
        <color indexed="62"/>
      </left>
      <right/>
      <top/>
      <bottom style="double">
        <color indexed="62"/>
      </bottom>
    </border>
    <border>
      <left/>
      <right style="double">
        <color indexed="62"/>
      </right>
      <top style="thin">
        <color indexed="62"/>
      </top>
      <bottom style="thin">
        <color indexed="62"/>
      </bottom>
    </border>
    <border>
      <left/>
      <right style="double">
        <color indexed="62"/>
      </right>
      <top/>
      <bottom style="double">
        <color indexed="62"/>
      </bottom>
    </border>
    <border>
      <left/>
      <right style="double">
        <color indexed="62"/>
      </right>
      <top style="double">
        <color indexed="62"/>
      </top>
      <bottom style="thin">
        <color indexed="62"/>
      </bottom>
    </border>
    <border>
      <left/>
      <right style="double">
        <color indexed="62"/>
      </right>
      <top style="thin">
        <color indexed="62"/>
      </top>
      <bottom style="double">
        <color indexed="62"/>
      </bottom>
    </border>
    <border>
      <left/>
      <right style="double">
        <color indexed="62"/>
      </right>
      <top style="double">
        <color indexed="62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/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/>
      <bottom style="double">
        <color indexed="62"/>
      </bottom>
    </border>
    <border>
      <left/>
      <right style="thin">
        <color indexed="62"/>
      </right>
      <top/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/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/>
      <right style="thin">
        <color indexed="62"/>
      </right>
      <top/>
      <bottom style="thin">
        <color indexed="62"/>
      </bottom>
    </border>
    <border>
      <left style="thin">
        <color indexed="62"/>
      </left>
      <right style="thin">
        <color indexed="62"/>
      </right>
      <top/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/>
    </border>
    <border>
      <left style="thin">
        <color indexed="62"/>
      </left>
      <right style="thin">
        <color indexed="62"/>
      </right>
      <top/>
      <bottom/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/>
      <right style="thin">
        <color indexed="62"/>
      </right>
      <top style="double">
        <color indexed="62"/>
      </top>
      <bottom/>
    </border>
    <border>
      <left style="double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double">
        <color indexed="62"/>
      </right>
      <top style="double">
        <color indexed="62"/>
      </top>
      <bottom style="double">
        <color indexed="62"/>
      </bottom>
    </border>
    <border>
      <left/>
      <right/>
      <top style="double">
        <color indexed="62"/>
      </top>
      <bottom/>
    </border>
    <border>
      <left/>
      <right/>
      <top style="thin"/>
      <bottom/>
    </border>
    <border>
      <left/>
      <right/>
      <top style="thin"/>
      <bottom style="thin"/>
    </border>
    <border>
      <left style="double">
        <color indexed="62"/>
      </left>
      <right/>
      <top style="thin">
        <color indexed="62"/>
      </top>
      <bottom/>
    </border>
    <border>
      <left/>
      <right/>
      <top style="thin">
        <color indexed="62"/>
      </top>
      <bottom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2"/>
      </left>
      <right/>
      <top style="double">
        <color indexed="62"/>
      </top>
      <bottom style="double">
        <color indexed="62"/>
      </bottom>
    </border>
    <border>
      <left/>
      <right/>
      <top style="double">
        <color indexed="62"/>
      </top>
      <bottom style="double">
        <color indexed="62"/>
      </bottom>
    </border>
    <border>
      <left style="double">
        <color indexed="62"/>
      </left>
      <right/>
      <top/>
      <bottom/>
    </border>
    <border>
      <left style="thin">
        <color indexed="62"/>
      </left>
      <right/>
      <top style="double">
        <color indexed="62"/>
      </top>
      <bottom style="thin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double">
        <color indexed="62"/>
      </right>
      <top/>
      <bottom style="thin">
        <color indexed="62"/>
      </bottom>
    </border>
    <border>
      <left style="thin">
        <color indexed="62"/>
      </left>
      <right/>
      <top style="thin">
        <color indexed="62"/>
      </top>
      <bottom style="double">
        <color indexed="62"/>
      </bottom>
    </border>
    <border>
      <left style="double">
        <color indexed="62"/>
      </left>
      <right style="double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thin">
        <color indexed="62"/>
      </bottom>
    </border>
    <border>
      <left/>
      <right/>
      <top/>
      <bottom style="thin"/>
    </border>
    <border>
      <left style="medium"/>
      <right/>
      <top style="double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26" borderId="1" applyNumberFormat="0" applyAlignment="0" applyProtection="0"/>
    <xf numFmtId="0" fontId="103" fillId="0" borderId="2" applyNumberFormat="0" applyFill="0" applyAlignment="0" applyProtection="0"/>
    <xf numFmtId="0" fontId="0" fillId="27" borderId="3" applyNumberFormat="0" applyFont="0" applyAlignment="0" applyProtection="0"/>
    <xf numFmtId="0" fontId="104" fillId="28" borderId="1" applyNumberFormat="0" applyAlignment="0" applyProtection="0"/>
    <xf numFmtId="0" fontId="10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30" borderId="0" applyNumberFormat="0" applyBorder="0" applyAlignment="0" applyProtection="0"/>
    <xf numFmtId="9" fontId="0" fillId="0" borderId="0" applyFont="0" applyFill="0" applyBorder="0" applyAlignment="0" applyProtection="0"/>
    <xf numFmtId="0" fontId="107" fillId="31" borderId="0" applyNumberFormat="0" applyBorder="0" applyAlignment="0" applyProtection="0"/>
    <xf numFmtId="0" fontId="108" fillId="26" borderId="4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5" applyNumberFormat="0" applyFill="0" applyAlignment="0" applyProtection="0"/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8" applyNumberFormat="0" applyFill="0" applyAlignment="0" applyProtection="0"/>
    <xf numFmtId="0" fontId="115" fillId="32" borderId="9" applyNumberFormat="0" applyAlignment="0" applyProtection="0"/>
  </cellStyleXfs>
  <cellXfs count="840">
    <xf numFmtId="0" fontId="0" fillId="0" borderId="0" xfId="0" applyFont="1" applyAlignment="1">
      <alignment/>
    </xf>
    <xf numFmtId="0" fontId="116" fillId="0" borderId="0" xfId="0" applyFont="1" applyAlignment="1" applyProtection="1">
      <alignment vertical="center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center" vertical="center" wrapText="1"/>
      <protection/>
    </xf>
    <xf numFmtId="0" fontId="117" fillId="0" borderId="0" xfId="0" applyFont="1" applyAlignment="1" applyProtection="1">
      <alignment vertical="center"/>
      <protection/>
    </xf>
    <xf numFmtId="0" fontId="118" fillId="0" borderId="0" xfId="0" applyFont="1" applyAlignment="1" applyProtection="1">
      <alignment vertical="center"/>
      <protection/>
    </xf>
    <xf numFmtId="0" fontId="119" fillId="0" borderId="0" xfId="0" applyFont="1" applyAlignment="1" applyProtection="1">
      <alignment vertical="center"/>
      <protection/>
    </xf>
    <xf numFmtId="0" fontId="117" fillId="0" borderId="0" xfId="0" applyFont="1" applyAlignment="1" applyProtection="1">
      <alignment horizontal="right" vertical="center"/>
      <protection/>
    </xf>
    <xf numFmtId="165" fontId="120" fillId="0" borderId="0" xfId="0" applyNumberFormat="1" applyFont="1" applyAlignment="1" applyProtection="1">
      <alignment vertical="center"/>
      <protection/>
    </xf>
    <xf numFmtId="0" fontId="119" fillId="0" borderId="0" xfId="0" applyFont="1" applyFill="1" applyAlignment="1" applyProtection="1">
      <alignment vertical="center"/>
      <protection/>
    </xf>
    <xf numFmtId="0" fontId="1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120" fillId="0" borderId="12" xfId="0" applyFont="1" applyBorder="1" applyAlignment="1" applyProtection="1">
      <alignment horizontal="center" vertical="center"/>
      <protection/>
    </xf>
    <xf numFmtId="165" fontId="114" fillId="0" borderId="13" xfId="0" applyNumberFormat="1" applyFont="1" applyBorder="1" applyAlignment="1" applyProtection="1">
      <alignment horizontal="center" vertical="center"/>
      <protection/>
    </xf>
    <xf numFmtId="0" fontId="120" fillId="0" borderId="13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/>
    </xf>
    <xf numFmtId="0" fontId="120" fillId="0" borderId="0" xfId="0" applyFont="1" applyAlignment="1" applyProtection="1">
      <alignment vertical="center"/>
      <protection/>
    </xf>
    <xf numFmtId="0" fontId="121" fillId="0" borderId="0" xfId="0" applyFont="1" applyAlignment="1" applyProtection="1">
      <alignment vertical="center"/>
      <protection/>
    </xf>
    <xf numFmtId="0" fontId="122" fillId="0" borderId="0" xfId="0" applyFont="1" applyAlignment="1" applyProtection="1">
      <alignment vertical="center"/>
      <protection/>
    </xf>
    <xf numFmtId="0" fontId="123" fillId="0" borderId="0" xfId="0" applyFont="1" applyAlignment="1" applyProtection="1">
      <alignment vertical="center"/>
      <protection/>
    </xf>
    <xf numFmtId="0" fontId="117" fillId="0" borderId="0" xfId="0" applyFont="1" applyAlignment="1" applyProtection="1">
      <alignment horizontal="center" vertical="center"/>
      <protection/>
    </xf>
    <xf numFmtId="0" fontId="117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24" fillId="0" borderId="0" xfId="0" applyFont="1" applyAlignment="1" applyProtection="1">
      <alignment horizontal="center" vertical="center"/>
      <protection/>
    </xf>
    <xf numFmtId="165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4" fillId="0" borderId="13" xfId="0" applyFont="1" applyBorder="1" applyAlignment="1" applyProtection="1">
      <alignment horizontal="center" vertical="center"/>
      <protection/>
    </xf>
    <xf numFmtId="165" fontId="0" fillId="0" borderId="13" xfId="0" applyNumberFormat="1" applyFont="1" applyBorder="1" applyAlignment="1" applyProtection="1">
      <alignment horizontal="right" vertical="center"/>
      <protection/>
    </xf>
    <xf numFmtId="165" fontId="0" fillId="0" borderId="0" xfId="0" applyNumberFormat="1" applyFont="1" applyAlignment="1" applyProtection="1">
      <alignment vertical="center"/>
      <protection/>
    </xf>
    <xf numFmtId="10" fontId="0" fillId="0" borderId="0" xfId="0" applyNumberFormat="1" applyFont="1" applyAlignment="1" applyProtection="1">
      <alignment vertical="center"/>
      <protection/>
    </xf>
    <xf numFmtId="165" fontId="116" fillId="0" borderId="0" xfId="0" applyNumberFormat="1" applyFont="1" applyAlignment="1" applyProtection="1">
      <alignment horizontal="center" vertical="center" wrapText="1"/>
      <protection/>
    </xf>
    <xf numFmtId="0" fontId="117" fillId="0" borderId="13" xfId="0" applyFont="1" applyFill="1" applyBorder="1" applyAlignment="1" applyProtection="1">
      <alignment horizontal="center" vertical="center"/>
      <protection/>
    </xf>
    <xf numFmtId="0" fontId="125" fillId="0" borderId="13" xfId="0" applyFont="1" applyBorder="1" applyAlignment="1" applyProtection="1">
      <alignment vertical="center"/>
      <protection/>
    </xf>
    <xf numFmtId="0" fontId="125" fillId="7" borderId="13" xfId="0" applyFont="1" applyFill="1" applyBorder="1" applyAlignment="1" applyProtection="1">
      <alignment horizontal="center" vertical="center"/>
      <protection locked="0"/>
    </xf>
    <xf numFmtId="0" fontId="126" fillId="0" borderId="0" xfId="0" applyFont="1" applyFill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horizontal="justify" vertical="top" wrapText="1"/>
      <protection locked="0"/>
    </xf>
    <xf numFmtId="0" fontId="27" fillId="0" borderId="17" xfId="0" applyFont="1" applyBorder="1" applyAlignment="1" applyProtection="1">
      <alignment horizontal="justify" vertical="top" wrapText="1"/>
      <protection locked="0"/>
    </xf>
    <xf numFmtId="0" fontId="28" fillId="0" borderId="18" xfId="0" applyFont="1" applyBorder="1" applyAlignment="1" applyProtection="1">
      <alignment horizontal="justify" vertical="top" wrapText="1"/>
      <protection locked="0"/>
    </xf>
    <xf numFmtId="0" fontId="28" fillId="0" borderId="16" xfId="0" applyFont="1" applyBorder="1" applyAlignment="1" applyProtection="1">
      <alignment horizontal="justify" vertical="top" wrapText="1"/>
      <protection locked="0"/>
    </xf>
    <xf numFmtId="0" fontId="28" fillId="0" borderId="19" xfId="0" applyFont="1" applyBorder="1" applyAlignment="1" applyProtection="1">
      <alignment horizontal="justify" vertical="top" wrapText="1"/>
      <protection locked="0"/>
    </xf>
    <xf numFmtId="0" fontId="27" fillId="0" borderId="20" xfId="0" applyFont="1" applyBorder="1" applyAlignment="1" applyProtection="1">
      <alignment horizontal="justify" vertical="top" wrapText="1"/>
      <protection locked="0"/>
    </xf>
    <xf numFmtId="0" fontId="28" fillId="0" borderId="20" xfId="0" applyFont="1" applyBorder="1" applyAlignment="1" applyProtection="1">
      <alignment horizontal="justify" vertical="top" wrapText="1"/>
      <protection locked="0"/>
    </xf>
    <xf numFmtId="0" fontId="28" fillId="0" borderId="17" xfId="0" applyFont="1" applyBorder="1" applyAlignment="1" applyProtection="1">
      <alignment horizontal="justify" vertical="top" wrapText="1"/>
      <protection locked="0"/>
    </xf>
    <xf numFmtId="0" fontId="27" fillId="0" borderId="18" xfId="0" applyFont="1" applyFill="1" applyBorder="1" applyAlignment="1" applyProtection="1">
      <alignment horizontal="justify" vertical="center" wrapText="1"/>
      <protection locked="0"/>
    </xf>
    <xf numFmtId="0" fontId="27" fillId="0" borderId="16" xfId="0" applyFont="1" applyFill="1" applyBorder="1" applyAlignment="1" applyProtection="1">
      <alignment horizontal="justify" vertical="center" wrapText="1"/>
      <protection locked="0"/>
    </xf>
    <xf numFmtId="0" fontId="27" fillId="0" borderId="17" xfId="0" applyFont="1" applyFill="1" applyBorder="1" applyAlignment="1" applyProtection="1">
      <alignment horizontal="justify" vertical="center" wrapText="1"/>
      <protection locked="0"/>
    </xf>
    <xf numFmtId="0" fontId="1" fillId="0" borderId="18" xfId="0" applyFont="1" applyFill="1" applyBorder="1" applyAlignment="1" applyProtection="1">
      <alignment horizontal="justify" vertical="center" wrapText="1"/>
      <protection locked="0"/>
    </xf>
    <xf numFmtId="0" fontId="1" fillId="0" borderId="16" xfId="0" applyFont="1" applyFill="1" applyBorder="1" applyAlignment="1" applyProtection="1">
      <alignment horizontal="justify" vertical="center" wrapText="1"/>
      <protection locked="0"/>
    </xf>
    <xf numFmtId="0" fontId="1" fillId="0" borderId="19" xfId="0" applyFont="1" applyFill="1" applyBorder="1" applyAlignment="1" applyProtection="1">
      <alignment horizontal="justify" vertical="center" wrapText="1"/>
      <protection locked="0"/>
    </xf>
    <xf numFmtId="0" fontId="28" fillId="0" borderId="18" xfId="0" applyFont="1" applyFill="1" applyBorder="1" applyAlignment="1" applyProtection="1">
      <alignment horizontal="justify" vertical="center" wrapText="1"/>
      <protection locked="0"/>
    </xf>
    <xf numFmtId="0" fontId="28" fillId="0" borderId="16" xfId="0" applyFont="1" applyFill="1" applyBorder="1" applyAlignment="1" applyProtection="1">
      <alignment horizontal="justify" vertical="center" wrapText="1"/>
      <protection locked="0"/>
    </xf>
    <xf numFmtId="0" fontId="28" fillId="0" borderId="19" xfId="0" applyFont="1" applyFill="1" applyBorder="1" applyAlignment="1" applyProtection="1">
      <alignment horizontal="justify" vertical="center" wrapText="1"/>
      <protection locked="0"/>
    </xf>
    <xf numFmtId="0" fontId="29" fillId="0" borderId="18" xfId="0" applyFont="1" applyFill="1" applyBorder="1" applyAlignment="1" applyProtection="1">
      <alignment horizontal="justify" vertical="top" wrapText="1"/>
      <protection locked="0"/>
    </xf>
    <xf numFmtId="0" fontId="29" fillId="0" borderId="16" xfId="0" applyFont="1" applyFill="1" applyBorder="1" applyAlignment="1" applyProtection="1">
      <alignment horizontal="justify" vertical="top" wrapText="1"/>
      <protection locked="0"/>
    </xf>
    <xf numFmtId="0" fontId="29" fillId="0" borderId="17" xfId="0" applyFont="1" applyFill="1" applyBorder="1" applyAlignment="1" applyProtection="1">
      <alignment horizontal="justify" vertical="top" wrapText="1"/>
      <protection locked="0"/>
    </xf>
    <xf numFmtId="0" fontId="23" fillId="0" borderId="18" xfId="0" applyFont="1" applyFill="1" applyBorder="1" applyAlignment="1" applyProtection="1">
      <alignment horizontal="justify" vertical="top" wrapText="1"/>
      <protection locked="0"/>
    </xf>
    <xf numFmtId="0" fontId="23" fillId="0" borderId="16" xfId="0" applyFont="1" applyFill="1" applyBorder="1" applyAlignment="1" applyProtection="1">
      <alignment horizontal="justify" vertical="top" wrapText="1"/>
      <protection locked="0"/>
    </xf>
    <xf numFmtId="0" fontId="23" fillId="0" borderId="19" xfId="0" applyFont="1" applyFill="1" applyBorder="1" applyAlignment="1" applyProtection="1">
      <alignment horizontal="justify" vertical="top" wrapText="1"/>
      <protection locked="0"/>
    </xf>
    <xf numFmtId="0" fontId="30" fillId="0" borderId="18" xfId="0" applyFont="1" applyFill="1" applyBorder="1" applyAlignment="1" applyProtection="1">
      <alignment horizontal="justify" vertical="top" wrapText="1"/>
      <protection locked="0"/>
    </xf>
    <xf numFmtId="0" fontId="30" fillId="0" borderId="16" xfId="0" applyFont="1" applyFill="1" applyBorder="1" applyAlignment="1" applyProtection="1">
      <alignment horizontal="justify" vertical="top" wrapText="1"/>
      <protection locked="0"/>
    </xf>
    <xf numFmtId="0" fontId="30" fillId="0" borderId="19" xfId="0" applyFont="1" applyFill="1" applyBorder="1" applyAlignment="1" applyProtection="1">
      <alignment horizontal="justify" vertical="top" wrapText="1"/>
      <protection locked="0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20" fillId="0" borderId="0" xfId="0" applyFont="1" applyFill="1" applyBorder="1" applyAlignment="1" applyProtection="1">
      <alignment horizontal="center" vertical="center"/>
      <protection/>
    </xf>
    <xf numFmtId="0" fontId="125" fillId="0" borderId="0" xfId="0" applyFont="1" applyFill="1" applyBorder="1" applyAlignment="1" applyProtection="1">
      <alignment horizontal="center" vertical="center"/>
      <protection locked="0"/>
    </xf>
    <xf numFmtId="0" fontId="12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0" fontId="100" fillId="0" borderId="0" xfId="0" applyFont="1" applyAlignment="1" applyProtection="1">
      <alignment vertical="center"/>
      <protection/>
    </xf>
    <xf numFmtId="0" fontId="100" fillId="0" borderId="0" xfId="0" applyFont="1" applyAlignment="1" applyProtection="1">
      <alignment horizontal="center" vertical="center"/>
      <protection/>
    </xf>
    <xf numFmtId="0" fontId="127" fillId="0" borderId="0" xfId="0" applyFont="1" applyAlignment="1" applyProtection="1">
      <alignment vertical="top" wrapText="1"/>
      <protection/>
    </xf>
    <xf numFmtId="0" fontId="117" fillId="0" borderId="21" xfId="0" applyFont="1" applyBorder="1" applyAlignment="1" applyProtection="1">
      <alignment horizontal="center" vertical="center"/>
      <protection/>
    </xf>
    <xf numFmtId="0" fontId="0" fillId="7" borderId="13" xfId="0" applyFill="1" applyBorder="1" applyAlignment="1" applyProtection="1">
      <alignment horizontal="center" vertical="center"/>
      <protection locked="0"/>
    </xf>
    <xf numFmtId="0" fontId="119" fillId="7" borderId="22" xfId="0" applyFont="1" applyFill="1" applyBorder="1" applyAlignment="1" applyProtection="1">
      <alignment horizontal="center" vertical="center"/>
      <protection locked="0"/>
    </xf>
    <xf numFmtId="14" fontId="125" fillId="7" borderId="23" xfId="0" applyNumberFormat="1" applyFont="1" applyFill="1" applyBorder="1" applyAlignment="1" applyProtection="1">
      <alignment horizontal="center" vertical="center"/>
      <protection locked="0"/>
    </xf>
    <xf numFmtId="164" fontId="125" fillId="7" borderId="13" xfId="0" applyNumberFormat="1" applyFont="1" applyFill="1" applyBorder="1" applyAlignment="1" applyProtection="1">
      <alignment horizontal="center" vertical="center"/>
      <protection locked="0"/>
    </xf>
    <xf numFmtId="0" fontId="33" fillId="7" borderId="13" xfId="0" applyFont="1" applyFill="1" applyBorder="1" applyAlignment="1" applyProtection="1">
      <alignment horizontal="center"/>
      <protection locked="0"/>
    </xf>
    <xf numFmtId="0" fontId="125" fillId="0" borderId="0" xfId="0" applyFont="1" applyAlignment="1" applyProtection="1">
      <alignment/>
      <protection/>
    </xf>
    <xf numFmtId="0" fontId="117" fillId="0" borderId="24" xfId="0" applyFont="1" applyBorder="1" applyAlignment="1" applyProtection="1">
      <alignment horizontal="center" vertical="center"/>
      <protection/>
    </xf>
    <xf numFmtId="0" fontId="117" fillId="0" borderId="25" xfId="0" applyFont="1" applyBorder="1" applyAlignment="1" applyProtection="1">
      <alignment horizontal="center" vertical="center"/>
      <protection/>
    </xf>
    <xf numFmtId="0" fontId="122" fillId="0" borderId="13" xfId="0" applyFont="1" applyBorder="1" applyAlignment="1" applyProtection="1">
      <alignment vertical="center" wrapText="1"/>
      <protection/>
    </xf>
    <xf numFmtId="0" fontId="128" fillId="0" borderId="0" xfId="0" applyFont="1" applyAlignment="1" applyProtection="1">
      <alignment horizontal="center" vertical="center"/>
      <protection/>
    </xf>
    <xf numFmtId="0" fontId="117" fillId="0" borderId="0" xfId="0" applyFont="1" applyAlignment="1" applyProtection="1">
      <alignment vertical="center" wrapText="1"/>
      <protection/>
    </xf>
    <xf numFmtId="0" fontId="30" fillId="0" borderId="0" xfId="0" applyFont="1" applyAlignment="1" applyProtection="1">
      <alignment horizontal="left" vertical="center"/>
      <protection/>
    </xf>
    <xf numFmtId="0" fontId="125" fillId="0" borderId="0" xfId="0" applyFont="1" applyAlignment="1" applyProtection="1">
      <alignment horizontal="left" vertical="top" wrapText="1"/>
      <protection/>
    </xf>
    <xf numFmtId="0" fontId="117" fillId="0" borderId="13" xfId="0" applyFont="1" applyFill="1" applyBorder="1" applyAlignment="1" applyProtection="1">
      <alignment horizontal="center" vertical="center"/>
      <protection/>
    </xf>
    <xf numFmtId="0" fontId="117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top" wrapText="1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129" fillId="0" borderId="0" xfId="0" applyFont="1" applyAlignment="1">
      <alignment/>
    </xf>
    <xf numFmtId="165" fontId="130" fillId="0" borderId="0" xfId="0" applyNumberFormat="1" applyFont="1" applyAlignment="1" applyProtection="1">
      <alignment horizontal="left" vertical="center"/>
      <protection/>
    </xf>
    <xf numFmtId="49" fontId="27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27" xfId="0" applyFont="1" applyFill="1" applyBorder="1" applyAlignment="1" applyProtection="1">
      <alignment horizontal="justify" vertical="center" wrapText="1"/>
      <protection locked="0"/>
    </xf>
    <xf numFmtId="0" fontId="27" fillId="7" borderId="27" xfId="0" applyFont="1" applyFill="1" applyBorder="1" applyAlignment="1" applyProtection="1">
      <alignment horizontal="center" vertical="center" wrapText="1"/>
      <protection locked="0"/>
    </xf>
    <xf numFmtId="49" fontId="27" fillId="7" borderId="28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29" xfId="0" applyFont="1" applyFill="1" applyBorder="1" applyAlignment="1" applyProtection="1">
      <alignment horizontal="justify" vertical="center" wrapText="1"/>
      <protection locked="0"/>
    </xf>
    <xf numFmtId="0" fontId="27" fillId="7" borderId="29" xfId="0" applyFont="1" applyFill="1" applyBorder="1" applyAlignment="1" applyProtection="1">
      <alignment horizontal="center" vertical="center" wrapText="1"/>
      <protection locked="0"/>
    </xf>
    <xf numFmtId="49" fontId="27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31" xfId="0" applyFont="1" applyFill="1" applyBorder="1" applyAlignment="1" applyProtection="1">
      <alignment horizontal="justify" vertical="center" wrapText="1"/>
      <protection locked="0"/>
    </xf>
    <xf numFmtId="0" fontId="27" fillId="7" borderId="31" xfId="0" applyFont="1" applyFill="1" applyBorder="1" applyAlignment="1" applyProtection="1">
      <alignment horizontal="center" vertical="center" wrapText="1"/>
      <protection locked="0"/>
    </xf>
    <xf numFmtId="49" fontId="1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27" xfId="0" applyFont="1" applyFill="1" applyBorder="1" applyAlignment="1" applyProtection="1">
      <alignment horizontal="justify" vertical="center" wrapText="1"/>
      <protection locked="0"/>
    </xf>
    <xf numFmtId="0" fontId="1" fillId="7" borderId="27" xfId="0" applyFont="1" applyFill="1" applyBorder="1" applyAlignment="1" applyProtection="1">
      <alignment horizontal="center" vertical="center" wrapText="1"/>
      <protection locked="0"/>
    </xf>
    <xf numFmtId="49" fontId="1" fillId="7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29" xfId="0" applyFont="1" applyFill="1" applyBorder="1" applyAlignment="1" applyProtection="1">
      <alignment horizontal="justify" vertical="center" wrapText="1"/>
      <protection locked="0"/>
    </xf>
    <xf numFmtId="0" fontId="1" fillId="7" borderId="29" xfId="0" applyFont="1" applyFill="1" applyBorder="1" applyAlignment="1" applyProtection="1">
      <alignment horizontal="center" vertical="center" wrapText="1"/>
      <protection locked="0"/>
    </xf>
    <xf numFmtId="49" fontId="1" fillId="7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33" xfId="0" applyFont="1" applyFill="1" applyBorder="1" applyAlignment="1" applyProtection="1">
      <alignment horizontal="justify" vertical="center" wrapText="1"/>
      <protection locked="0"/>
    </xf>
    <xf numFmtId="0" fontId="1" fillId="7" borderId="34" xfId="0" applyFont="1" applyFill="1" applyBorder="1" applyAlignment="1" applyProtection="1">
      <alignment horizontal="center" vertical="center" wrapText="1"/>
      <protection locked="0"/>
    </xf>
    <xf numFmtId="0" fontId="27" fillId="7" borderId="35" xfId="0" applyFont="1" applyFill="1" applyBorder="1" applyAlignment="1" applyProtection="1">
      <alignment horizontal="center" vertical="center" wrapText="1"/>
      <protection locked="0"/>
    </xf>
    <xf numFmtId="0" fontId="27" fillId="7" borderId="36" xfId="0" applyFont="1" applyFill="1" applyBorder="1" applyAlignment="1" applyProtection="1">
      <alignment horizontal="center" vertical="center" wrapText="1"/>
      <protection locked="0"/>
    </xf>
    <xf numFmtId="49" fontId="28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28" fillId="7" borderId="27" xfId="0" applyFont="1" applyFill="1" applyBorder="1" applyAlignment="1" applyProtection="1">
      <alignment horizontal="justify" vertical="center" wrapText="1"/>
      <protection locked="0"/>
    </xf>
    <xf numFmtId="0" fontId="28" fillId="7" borderId="35" xfId="0" applyFont="1" applyFill="1" applyBorder="1" applyAlignment="1" applyProtection="1">
      <alignment horizontal="center" vertical="center" wrapText="1"/>
      <protection locked="0"/>
    </xf>
    <xf numFmtId="49" fontId="28" fillId="7" borderId="28" xfId="0" applyNumberFormat="1" applyFont="1" applyFill="1" applyBorder="1" applyAlignment="1" applyProtection="1">
      <alignment horizontal="center" vertical="center" wrapText="1"/>
      <protection locked="0"/>
    </xf>
    <xf numFmtId="0" fontId="28" fillId="7" borderId="29" xfId="0" applyFont="1" applyFill="1" applyBorder="1" applyAlignment="1" applyProtection="1">
      <alignment horizontal="justify" vertical="center" wrapText="1"/>
      <protection locked="0"/>
    </xf>
    <xf numFmtId="0" fontId="28" fillId="7" borderId="29" xfId="0" applyFont="1" applyFill="1" applyBorder="1" applyAlignment="1" applyProtection="1">
      <alignment horizontal="center" vertical="center" wrapText="1"/>
      <protection locked="0"/>
    </xf>
    <xf numFmtId="49" fontId="28" fillId="7" borderId="32" xfId="0" applyNumberFormat="1" applyFont="1" applyFill="1" applyBorder="1" applyAlignment="1" applyProtection="1">
      <alignment horizontal="center" vertical="center" wrapText="1"/>
      <protection locked="0"/>
    </xf>
    <xf numFmtId="0" fontId="28" fillId="7" borderId="33" xfId="0" applyFont="1" applyFill="1" applyBorder="1" applyAlignment="1" applyProtection="1">
      <alignment horizontal="justify" vertical="center" wrapText="1"/>
      <protection locked="0"/>
    </xf>
    <xf numFmtId="0" fontId="28" fillId="7" borderId="33" xfId="0" applyFont="1" applyFill="1" applyBorder="1" applyAlignment="1" applyProtection="1">
      <alignment horizontal="center" vertical="center" wrapText="1"/>
      <protection locked="0"/>
    </xf>
    <xf numFmtId="0" fontId="1" fillId="7" borderId="33" xfId="0" applyFont="1" applyFill="1" applyBorder="1" applyAlignment="1" applyProtection="1">
      <alignment horizontal="center" vertical="center" wrapText="1"/>
      <protection locked="0"/>
    </xf>
    <xf numFmtId="0" fontId="28" fillId="7" borderId="27" xfId="0" applyFont="1" applyFill="1" applyBorder="1" applyAlignment="1" applyProtection="1">
      <alignment horizontal="center" vertical="center" wrapText="1"/>
      <protection locked="0"/>
    </xf>
    <xf numFmtId="0" fontId="36" fillId="7" borderId="37" xfId="0" applyFont="1" applyFill="1" applyBorder="1" applyAlignment="1" applyProtection="1">
      <alignment horizontal="center" vertical="center" wrapText="1"/>
      <protection locked="0"/>
    </xf>
    <xf numFmtId="0" fontId="28" fillId="7" borderId="29" xfId="0" applyFont="1" applyFill="1" applyBorder="1" applyAlignment="1" applyProtection="1">
      <alignment horizontal="center" vertical="top" wrapText="1"/>
      <protection locked="0"/>
    </xf>
    <xf numFmtId="0" fontId="36" fillId="7" borderId="38" xfId="0" applyFont="1" applyFill="1" applyBorder="1" applyAlignment="1" applyProtection="1">
      <alignment horizontal="center" vertical="center" wrapText="1"/>
      <protection locked="0"/>
    </xf>
    <xf numFmtId="0" fontId="36" fillId="7" borderId="36" xfId="0" applyFont="1" applyFill="1" applyBorder="1" applyAlignment="1" applyProtection="1">
      <alignment horizontal="center" vertical="center" wrapText="1"/>
      <protection locked="0"/>
    </xf>
    <xf numFmtId="49" fontId="27" fillId="7" borderId="28" xfId="0" applyNumberFormat="1" applyFont="1" applyFill="1" applyBorder="1" applyAlignment="1" applyProtection="1">
      <alignment horizontal="center" vertical="top" wrapText="1"/>
      <protection locked="0"/>
    </xf>
    <xf numFmtId="0" fontId="27" fillId="7" borderId="29" xfId="0" applyFont="1" applyFill="1" applyBorder="1" applyAlignment="1" applyProtection="1">
      <alignment horizontal="justify" vertical="top" wrapText="1"/>
      <protection locked="0"/>
    </xf>
    <xf numFmtId="0" fontId="27" fillId="7" borderId="29" xfId="0" applyFont="1" applyFill="1" applyBorder="1" applyAlignment="1" applyProtection="1">
      <alignment horizontal="center" vertical="top" wrapText="1"/>
      <protection locked="0"/>
    </xf>
    <xf numFmtId="49" fontId="27" fillId="7" borderId="30" xfId="0" applyNumberFormat="1" applyFont="1" applyFill="1" applyBorder="1" applyAlignment="1" applyProtection="1">
      <alignment horizontal="center" vertical="top" wrapText="1"/>
      <protection locked="0"/>
    </xf>
    <xf numFmtId="0" fontId="27" fillId="7" borderId="31" xfId="0" applyFont="1" applyFill="1" applyBorder="1" applyAlignment="1" applyProtection="1">
      <alignment horizontal="justify" vertical="top" wrapText="1"/>
      <protection locked="0"/>
    </xf>
    <xf numFmtId="0" fontId="27" fillId="7" borderId="31" xfId="0" applyFont="1" applyFill="1" applyBorder="1" applyAlignment="1" applyProtection="1">
      <alignment horizontal="center" vertical="top" wrapText="1"/>
      <protection locked="0"/>
    </xf>
    <xf numFmtId="49" fontId="27" fillId="7" borderId="26" xfId="0" applyNumberFormat="1" applyFont="1" applyFill="1" applyBorder="1" applyAlignment="1" applyProtection="1">
      <alignment horizontal="center" vertical="top" wrapText="1"/>
      <protection locked="0"/>
    </xf>
    <xf numFmtId="0" fontId="27" fillId="7" borderId="27" xfId="0" applyFont="1" applyFill="1" applyBorder="1" applyAlignment="1" applyProtection="1">
      <alignment horizontal="justify" vertical="top" wrapText="1"/>
      <protection locked="0"/>
    </xf>
    <xf numFmtId="0" fontId="27" fillId="7" borderId="27" xfId="0" applyFont="1" applyFill="1" applyBorder="1" applyAlignment="1" applyProtection="1">
      <alignment horizontal="center" vertical="top" wrapText="1"/>
      <protection locked="0"/>
    </xf>
    <xf numFmtId="49" fontId="1" fillId="7" borderId="26" xfId="0" applyNumberFormat="1" applyFont="1" applyFill="1" applyBorder="1" applyAlignment="1" applyProtection="1">
      <alignment horizontal="center" vertical="top" wrapText="1"/>
      <protection locked="0"/>
    </xf>
    <xf numFmtId="0" fontId="1" fillId="7" borderId="27" xfId="0" applyFont="1" applyFill="1" applyBorder="1" applyAlignment="1" applyProtection="1">
      <alignment horizontal="justify" vertical="top" wrapText="1"/>
      <protection locked="0"/>
    </xf>
    <xf numFmtId="0" fontId="1" fillId="7" borderId="27" xfId="0" applyFont="1" applyFill="1" applyBorder="1" applyAlignment="1" applyProtection="1">
      <alignment horizontal="center" vertical="top" wrapText="1"/>
      <protection locked="0"/>
    </xf>
    <xf numFmtId="49" fontId="1" fillId="7" borderId="28" xfId="0" applyNumberFormat="1" applyFont="1" applyFill="1" applyBorder="1" applyAlignment="1" applyProtection="1">
      <alignment horizontal="center" vertical="top" wrapText="1"/>
      <protection locked="0"/>
    </xf>
    <xf numFmtId="0" fontId="1" fillId="7" borderId="29" xfId="0" applyFont="1" applyFill="1" applyBorder="1" applyAlignment="1" applyProtection="1">
      <alignment horizontal="justify" vertical="top" wrapText="1"/>
      <protection locked="0"/>
    </xf>
    <xf numFmtId="0" fontId="1" fillId="7" borderId="29" xfId="0" applyFont="1" applyFill="1" applyBorder="1" applyAlignment="1" applyProtection="1">
      <alignment horizontal="center" vertical="top" wrapText="1"/>
      <protection locked="0"/>
    </xf>
    <xf numFmtId="49" fontId="1" fillId="7" borderId="32" xfId="0" applyNumberFormat="1" applyFont="1" applyFill="1" applyBorder="1" applyAlignment="1" applyProtection="1">
      <alignment horizontal="center" vertical="top" wrapText="1"/>
      <protection locked="0"/>
    </xf>
    <xf numFmtId="0" fontId="1" fillId="7" borderId="33" xfId="0" applyFont="1" applyFill="1" applyBorder="1" applyAlignment="1" applyProtection="1">
      <alignment horizontal="justify" vertical="top" wrapText="1"/>
      <protection locked="0"/>
    </xf>
    <xf numFmtId="0" fontId="1" fillId="7" borderId="33" xfId="0" applyFont="1" applyFill="1" applyBorder="1" applyAlignment="1" applyProtection="1">
      <alignment horizontal="center" vertical="top" wrapText="1"/>
      <protection locked="0"/>
    </xf>
    <xf numFmtId="49" fontId="28" fillId="7" borderId="26" xfId="0" applyNumberFormat="1" applyFont="1" applyFill="1" applyBorder="1" applyAlignment="1" applyProtection="1">
      <alignment horizontal="center" vertical="top" wrapText="1"/>
      <protection locked="0"/>
    </xf>
    <xf numFmtId="0" fontId="28" fillId="7" borderId="27" xfId="0" applyFont="1" applyFill="1" applyBorder="1" applyAlignment="1" applyProtection="1">
      <alignment horizontal="justify" vertical="top" wrapText="1"/>
      <protection locked="0"/>
    </xf>
    <xf numFmtId="0" fontId="28" fillId="7" borderId="27" xfId="0" applyFont="1" applyFill="1" applyBorder="1" applyAlignment="1" applyProtection="1">
      <alignment horizontal="center" vertical="top" wrapText="1"/>
      <protection locked="0"/>
    </xf>
    <xf numFmtId="49" fontId="28" fillId="7" borderId="28" xfId="0" applyNumberFormat="1" applyFont="1" applyFill="1" applyBorder="1" applyAlignment="1" applyProtection="1">
      <alignment horizontal="center" vertical="top" wrapText="1"/>
      <protection locked="0"/>
    </xf>
    <xf numFmtId="0" fontId="28" fillId="7" borderId="29" xfId="0" applyFont="1" applyFill="1" applyBorder="1" applyAlignment="1" applyProtection="1">
      <alignment horizontal="justify" vertical="top" wrapText="1"/>
      <protection locked="0"/>
    </xf>
    <xf numFmtId="49" fontId="28" fillId="7" borderId="32" xfId="0" applyNumberFormat="1" applyFont="1" applyFill="1" applyBorder="1" applyAlignment="1" applyProtection="1">
      <alignment horizontal="center" vertical="top" wrapText="1"/>
      <protection locked="0"/>
    </xf>
    <xf numFmtId="0" fontId="28" fillId="7" borderId="33" xfId="0" applyFont="1" applyFill="1" applyBorder="1" applyAlignment="1" applyProtection="1">
      <alignment horizontal="justify" vertical="top" wrapText="1"/>
      <protection locked="0"/>
    </xf>
    <xf numFmtId="0" fontId="28" fillId="7" borderId="33" xfId="0" applyFont="1" applyFill="1" applyBorder="1" applyAlignment="1" applyProtection="1">
      <alignment horizontal="center" vertical="top" wrapText="1"/>
      <protection locked="0"/>
    </xf>
    <xf numFmtId="0" fontId="37" fillId="0" borderId="0" xfId="0" applyFont="1" applyAlignment="1" applyProtection="1">
      <alignment horizontal="center" vertical="center"/>
      <protection/>
    </xf>
    <xf numFmtId="165" fontId="37" fillId="0" borderId="0" xfId="0" applyNumberFormat="1" applyFont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165" fontId="131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22" fillId="0" borderId="0" xfId="0" applyFont="1" applyAlignment="1" applyProtection="1">
      <alignment horizontal="center" vertical="center" wrapText="1"/>
      <protection/>
    </xf>
    <xf numFmtId="0" fontId="117" fillId="0" borderId="0" xfId="0" applyFont="1" applyAlignment="1" applyProtection="1">
      <alignment vertical="center" wrapText="1"/>
      <protection/>
    </xf>
    <xf numFmtId="14" fontId="122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top" wrapText="1"/>
      <protection/>
    </xf>
    <xf numFmtId="0" fontId="125" fillId="0" borderId="0" xfId="0" applyFont="1" applyAlignment="1" applyProtection="1">
      <alignment vertical="top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119" fillId="7" borderId="13" xfId="0" applyFont="1" applyFill="1" applyBorder="1" applyAlignment="1" applyProtection="1">
      <alignment horizontal="center" vertical="center"/>
      <protection locked="0"/>
    </xf>
    <xf numFmtId="0" fontId="119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29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29" fillId="7" borderId="27" xfId="0" applyFont="1" applyFill="1" applyBorder="1" applyAlignment="1" applyProtection="1">
      <alignment horizontal="justify" vertical="center" wrapText="1"/>
      <protection locked="0"/>
    </xf>
    <xf numFmtId="0" fontId="29" fillId="7" borderId="27" xfId="0" applyFont="1" applyFill="1" applyBorder="1" applyAlignment="1" applyProtection="1">
      <alignment horizontal="center" vertical="center" wrapText="1"/>
      <protection locked="0"/>
    </xf>
    <xf numFmtId="49" fontId="29" fillId="7" borderId="28" xfId="0" applyNumberFormat="1" applyFont="1" applyFill="1" applyBorder="1" applyAlignment="1" applyProtection="1">
      <alignment horizontal="center" vertical="center" wrapText="1"/>
      <protection locked="0"/>
    </xf>
    <xf numFmtId="0" fontId="29" fillId="7" borderId="29" xfId="0" applyFont="1" applyFill="1" applyBorder="1" applyAlignment="1" applyProtection="1">
      <alignment horizontal="justify" vertical="center" wrapText="1"/>
      <protection locked="0"/>
    </xf>
    <xf numFmtId="0" fontId="29" fillId="7" borderId="29" xfId="0" applyFont="1" applyFill="1" applyBorder="1" applyAlignment="1" applyProtection="1">
      <alignment horizontal="center" vertical="center" wrapText="1"/>
      <protection locked="0"/>
    </xf>
    <xf numFmtId="49" fontId="29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29" fillId="7" borderId="31" xfId="0" applyFont="1" applyFill="1" applyBorder="1" applyAlignment="1" applyProtection="1">
      <alignment horizontal="justify" vertical="center" wrapText="1"/>
      <protection locked="0"/>
    </xf>
    <xf numFmtId="0" fontId="29" fillId="7" borderId="31" xfId="0" applyFont="1" applyFill="1" applyBorder="1" applyAlignment="1" applyProtection="1">
      <alignment horizontal="center" vertical="center" wrapText="1"/>
      <protection locked="0"/>
    </xf>
    <xf numFmtId="49" fontId="30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30" fillId="7" borderId="27" xfId="0" applyFont="1" applyFill="1" applyBorder="1" applyAlignment="1" applyProtection="1">
      <alignment horizontal="justify" vertical="center" wrapText="1"/>
      <protection locked="0"/>
    </xf>
    <xf numFmtId="49" fontId="30" fillId="7" borderId="28" xfId="0" applyNumberFormat="1" applyFont="1" applyFill="1" applyBorder="1" applyAlignment="1" applyProtection="1">
      <alignment horizontal="center" vertical="center" wrapText="1"/>
      <protection locked="0"/>
    </xf>
    <xf numFmtId="0" fontId="30" fillId="7" borderId="29" xfId="0" applyFont="1" applyFill="1" applyBorder="1" applyAlignment="1" applyProtection="1">
      <alignment horizontal="justify" vertical="center" wrapText="1"/>
      <protection locked="0"/>
    </xf>
    <xf numFmtId="0" fontId="30" fillId="7" borderId="29" xfId="0" applyFont="1" applyFill="1" applyBorder="1" applyAlignment="1" applyProtection="1">
      <alignment horizontal="center" vertical="center" wrapText="1"/>
      <protection locked="0"/>
    </xf>
    <xf numFmtId="49" fontId="30" fillId="7" borderId="32" xfId="0" applyNumberFormat="1" applyFont="1" applyFill="1" applyBorder="1" applyAlignment="1" applyProtection="1">
      <alignment horizontal="center" vertical="center" wrapText="1"/>
      <protection locked="0"/>
    </xf>
    <xf numFmtId="0" fontId="30" fillId="7" borderId="33" xfId="0" applyFont="1" applyFill="1" applyBorder="1" applyAlignment="1" applyProtection="1">
      <alignment horizontal="justify" vertical="center" wrapText="1"/>
      <protection locked="0"/>
    </xf>
    <xf numFmtId="0" fontId="30" fillId="7" borderId="33" xfId="0" applyFont="1" applyFill="1" applyBorder="1" applyAlignment="1" applyProtection="1">
      <alignment horizontal="center" vertical="center" wrapText="1"/>
      <protection locked="0"/>
    </xf>
    <xf numFmtId="0" fontId="30" fillId="7" borderId="27" xfId="0" applyFont="1" applyFill="1" applyBorder="1" applyAlignment="1" applyProtection="1">
      <alignment horizontal="center" vertical="center" wrapText="1"/>
      <protection locked="0"/>
    </xf>
    <xf numFmtId="49" fontId="30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7" borderId="39" xfId="0" applyFont="1" applyFill="1" applyBorder="1" applyAlignment="1" applyProtection="1">
      <alignment horizontal="justify" vertical="center" wrapText="1"/>
      <protection locked="0"/>
    </xf>
    <xf numFmtId="0" fontId="30" fillId="7" borderId="37" xfId="0" applyFont="1" applyFill="1" applyBorder="1" applyAlignment="1" applyProtection="1">
      <alignment horizontal="justify" vertical="center" wrapText="1"/>
      <protection locked="0"/>
    </xf>
    <xf numFmtId="0" fontId="30" fillId="7" borderId="40" xfId="0" applyFont="1" applyFill="1" applyBorder="1" applyAlignment="1" applyProtection="1">
      <alignment horizontal="center" vertical="center" wrapText="1"/>
      <protection locked="0"/>
    </xf>
    <xf numFmtId="49" fontId="30" fillId="7" borderId="41" xfId="0" applyNumberFormat="1" applyFont="1" applyFill="1" applyBorder="1" applyAlignment="1" applyProtection="1">
      <alignment horizontal="center" vertical="center" wrapText="1"/>
      <protection locked="0"/>
    </xf>
    <xf numFmtId="0" fontId="30" fillId="7" borderId="42" xfId="0" applyFont="1" applyFill="1" applyBorder="1" applyAlignment="1" applyProtection="1">
      <alignment horizontal="justify" vertical="center" wrapText="1"/>
      <protection locked="0"/>
    </xf>
    <xf numFmtId="0" fontId="30" fillId="7" borderId="43" xfId="0" applyFont="1" applyFill="1" applyBorder="1" applyAlignment="1" applyProtection="1">
      <alignment horizontal="justify" vertical="center" wrapText="1"/>
      <protection locked="0"/>
    </xf>
    <xf numFmtId="49" fontId="30" fillId="7" borderId="15" xfId="0" applyNumberFormat="1" applyFont="1" applyFill="1" applyBorder="1" applyAlignment="1" applyProtection="1">
      <alignment horizontal="center" vertical="center" wrapText="1"/>
      <protection locked="0"/>
    </xf>
    <xf numFmtId="0" fontId="30" fillId="7" borderId="34" xfId="0" applyFont="1" applyFill="1" applyBorder="1" applyAlignment="1" applyProtection="1">
      <alignment horizontal="justify" vertical="center" wrapText="1"/>
      <protection locked="0"/>
    </xf>
    <xf numFmtId="0" fontId="30" fillId="7" borderId="36" xfId="0" applyFont="1" applyFill="1" applyBorder="1" applyAlignment="1" applyProtection="1">
      <alignment horizontal="justify" vertical="center" wrapText="1"/>
      <protection locked="0"/>
    </xf>
    <xf numFmtId="0" fontId="30" fillId="7" borderId="31" xfId="0" applyFont="1" applyFill="1" applyBorder="1" applyAlignment="1" applyProtection="1">
      <alignment horizontal="center" vertical="center" wrapText="1"/>
      <protection locked="0"/>
    </xf>
    <xf numFmtId="0" fontId="125" fillId="0" borderId="0" xfId="0" applyFont="1" applyBorder="1" applyAlignment="1" applyProtection="1">
      <alignment vertical="center"/>
      <protection/>
    </xf>
    <xf numFmtId="0" fontId="119" fillId="0" borderId="0" xfId="0" applyFont="1" applyFill="1" applyBorder="1" applyAlignment="1" applyProtection="1">
      <alignment horizontal="center" vertical="center"/>
      <protection locked="0"/>
    </xf>
    <xf numFmtId="0" fontId="117" fillId="7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25" fillId="0" borderId="0" xfId="0" applyFont="1" applyAlignment="1" applyProtection="1">
      <alignment vertical="center" wrapText="1"/>
      <protection/>
    </xf>
    <xf numFmtId="0" fontId="132" fillId="0" borderId="13" xfId="0" applyFont="1" applyBorder="1" applyAlignment="1" applyProtection="1">
      <alignment vertical="center"/>
      <protection/>
    </xf>
    <xf numFmtId="0" fontId="6" fillId="7" borderId="0" xfId="0" applyFont="1" applyFill="1" applyAlignment="1" applyProtection="1">
      <alignment horizontal="right" vertical="center"/>
      <protection locked="0"/>
    </xf>
    <xf numFmtId="0" fontId="0" fillId="7" borderId="0" xfId="0" applyFill="1" applyAlignment="1" applyProtection="1">
      <alignment vertical="center"/>
      <protection locked="0"/>
    </xf>
    <xf numFmtId="9" fontId="6" fillId="7" borderId="0" xfId="0" applyNumberFormat="1" applyFont="1" applyFill="1" applyAlignment="1" applyProtection="1">
      <alignment horizontal="right" vertical="center"/>
      <protection locked="0"/>
    </xf>
    <xf numFmtId="0" fontId="27" fillId="7" borderId="18" xfId="0" applyFont="1" applyFill="1" applyBorder="1" applyAlignment="1" applyProtection="1">
      <alignment horizontal="justify" vertical="center" wrapText="1"/>
      <protection locked="0"/>
    </xf>
    <xf numFmtId="0" fontId="27" fillId="7" borderId="16" xfId="0" applyFont="1" applyFill="1" applyBorder="1" applyAlignment="1" applyProtection="1">
      <alignment horizontal="justify" vertical="center" wrapText="1"/>
      <protection locked="0"/>
    </xf>
    <xf numFmtId="0" fontId="27" fillId="7" borderId="17" xfId="0" applyFont="1" applyFill="1" applyBorder="1" applyAlignment="1" applyProtection="1">
      <alignment horizontal="justify" vertical="center" wrapText="1"/>
      <protection locked="0"/>
    </xf>
    <xf numFmtId="0" fontId="1" fillId="7" borderId="18" xfId="0" applyFont="1" applyFill="1" applyBorder="1" applyAlignment="1" applyProtection="1">
      <alignment horizontal="justify" vertical="center" wrapText="1"/>
      <protection locked="0"/>
    </xf>
    <xf numFmtId="0" fontId="1" fillId="7" borderId="16" xfId="0" applyFont="1" applyFill="1" applyBorder="1" applyAlignment="1" applyProtection="1">
      <alignment horizontal="justify" vertical="center" wrapText="1"/>
      <protection locked="0"/>
    </xf>
    <xf numFmtId="0" fontId="1" fillId="7" borderId="19" xfId="0" applyFont="1" applyFill="1" applyBorder="1" applyAlignment="1" applyProtection="1">
      <alignment horizontal="justify" vertical="center" wrapText="1"/>
      <protection locked="0"/>
    </xf>
    <xf numFmtId="0" fontId="28" fillId="7" borderId="18" xfId="0" applyFont="1" applyFill="1" applyBorder="1" applyAlignment="1" applyProtection="1">
      <alignment horizontal="justify" vertical="center" wrapText="1"/>
      <protection locked="0"/>
    </xf>
    <xf numFmtId="0" fontId="28" fillId="7" borderId="16" xfId="0" applyFont="1" applyFill="1" applyBorder="1" applyAlignment="1" applyProtection="1">
      <alignment horizontal="justify" vertical="center" wrapText="1"/>
      <protection locked="0"/>
    </xf>
    <xf numFmtId="0" fontId="28" fillId="7" borderId="19" xfId="0" applyFont="1" applyFill="1" applyBorder="1" applyAlignment="1" applyProtection="1">
      <alignment horizontal="justify" vertical="center" wrapText="1"/>
      <protection locked="0"/>
    </xf>
    <xf numFmtId="0" fontId="0" fillId="0" borderId="0" xfId="0" applyAlignment="1" applyProtection="1">
      <alignment horizontal="center" vertical="center"/>
      <protection/>
    </xf>
    <xf numFmtId="0" fontId="117" fillId="0" borderId="0" xfId="0" applyFont="1" applyAlignment="1" applyProtection="1">
      <alignment vertical="center" wrapText="1"/>
      <protection/>
    </xf>
    <xf numFmtId="0" fontId="36" fillId="7" borderId="37" xfId="0" applyFont="1" applyFill="1" applyBorder="1" applyAlignment="1" applyProtection="1">
      <alignment horizontal="center" vertical="center" wrapText="1"/>
      <protection locked="0"/>
    </xf>
    <xf numFmtId="0" fontId="36" fillId="7" borderId="38" xfId="0" applyFont="1" applyFill="1" applyBorder="1" applyAlignment="1" applyProtection="1">
      <alignment horizontal="center" vertical="center" wrapText="1"/>
      <protection locked="0"/>
    </xf>
    <xf numFmtId="0" fontId="36" fillId="7" borderId="3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4" fontId="122" fillId="0" borderId="0" xfId="0" applyNumberFormat="1" applyFont="1" applyAlignment="1" applyProtection="1">
      <alignment horizontal="center" vertical="center" wrapText="1"/>
      <protection/>
    </xf>
    <xf numFmtId="0" fontId="122" fillId="0" borderId="0" xfId="0" applyFont="1" applyAlignment="1" applyProtection="1">
      <alignment horizontal="center" vertical="center" wrapText="1"/>
      <protection/>
    </xf>
    <xf numFmtId="0" fontId="117" fillId="7" borderId="21" xfId="0" applyFont="1" applyFill="1" applyBorder="1" applyAlignment="1" applyProtection="1">
      <alignment horizontal="center" vertical="center"/>
      <protection locked="0"/>
    </xf>
    <xf numFmtId="165" fontId="40" fillId="33" borderId="21" xfId="0" applyNumberFormat="1" applyFont="1" applyFill="1" applyBorder="1" applyAlignment="1" applyProtection="1">
      <alignment vertical="center"/>
      <protection/>
    </xf>
    <xf numFmtId="166" fontId="28" fillId="6" borderId="13" xfId="0" applyNumberFormat="1" applyFont="1" applyFill="1" applyBorder="1" applyAlignment="1" applyProtection="1">
      <alignment horizontal="center" vertical="center"/>
      <protection locked="0"/>
    </xf>
    <xf numFmtId="0" fontId="28" fillId="33" borderId="13" xfId="0" applyFont="1" applyFill="1" applyBorder="1" applyAlignment="1" applyProtection="1">
      <alignment horizontal="center" vertical="center"/>
      <protection/>
    </xf>
    <xf numFmtId="166" fontId="28" fillId="33" borderId="13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Border="1" applyAlignment="1" applyProtection="1">
      <alignment vertical="center"/>
      <protection/>
    </xf>
    <xf numFmtId="0" fontId="0" fillId="33" borderId="23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2" fontId="0" fillId="33" borderId="0" xfId="0" applyNumberFormat="1" applyFont="1" applyFill="1" applyBorder="1" applyAlignment="1" applyProtection="1">
      <alignment vertical="center"/>
      <protection/>
    </xf>
    <xf numFmtId="44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41" fillId="33" borderId="44" xfId="0" applyFont="1" applyFill="1" applyBorder="1" applyAlignment="1" applyProtection="1">
      <alignment horizontal="center" vertical="center"/>
      <protection/>
    </xf>
    <xf numFmtId="0" fontId="0" fillId="33" borderId="44" xfId="0" applyFont="1" applyFill="1" applyBorder="1" applyAlignment="1" applyProtection="1">
      <alignment horizontal="center" vertical="center"/>
      <protection/>
    </xf>
    <xf numFmtId="9" fontId="125" fillId="33" borderId="0" xfId="0" applyNumberFormat="1" applyFont="1" applyFill="1" applyBorder="1" applyAlignment="1" applyProtection="1">
      <alignment vertical="center"/>
      <protection/>
    </xf>
    <xf numFmtId="165" fontId="125" fillId="33" borderId="0" xfId="0" applyNumberFormat="1" applyFont="1" applyFill="1" applyBorder="1" applyAlignment="1" applyProtection="1">
      <alignment vertical="center"/>
      <protection/>
    </xf>
    <xf numFmtId="0" fontId="42" fillId="33" borderId="0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44" fontId="0" fillId="33" borderId="0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44" fontId="0" fillId="33" borderId="13" xfId="0" applyNumberFormat="1" applyFont="1" applyFill="1" applyBorder="1" applyAlignment="1" applyProtection="1">
      <alignment horizontal="center" vertical="center" wrapText="1"/>
      <protection/>
    </xf>
    <xf numFmtId="44" fontId="0" fillId="33" borderId="22" xfId="0" applyNumberFormat="1" applyFont="1" applyFill="1" applyBorder="1" applyAlignment="1" applyProtection="1">
      <alignment horizontal="center" vertical="center" wrapText="1"/>
      <protection/>
    </xf>
    <xf numFmtId="7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2" fontId="133" fillId="33" borderId="23" xfId="0" applyNumberFormat="1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horizontal="center" vertical="center"/>
      <protection/>
    </xf>
    <xf numFmtId="2" fontId="134" fillId="33" borderId="23" xfId="0" applyNumberFormat="1" applyFont="1" applyFill="1" applyBorder="1" applyAlignment="1" applyProtection="1">
      <alignment vertical="center"/>
      <protection/>
    </xf>
    <xf numFmtId="2" fontId="134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2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2" fontId="0" fillId="33" borderId="23" xfId="0" applyNumberFormat="1" applyFont="1" applyFill="1" applyBorder="1" applyAlignment="1" applyProtection="1">
      <alignment horizontal="center" vertical="center"/>
      <protection/>
    </xf>
    <xf numFmtId="2" fontId="30" fillId="33" borderId="0" xfId="0" applyNumberFormat="1" applyFont="1" applyFill="1" applyBorder="1" applyAlignment="1" applyProtection="1">
      <alignment vertical="center"/>
      <protection/>
    </xf>
    <xf numFmtId="165" fontId="30" fillId="33" borderId="0" xfId="0" applyNumberFormat="1" applyFont="1" applyFill="1" applyBorder="1" applyAlignment="1" applyProtection="1">
      <alignment vertical="center"/>
      <protection/>
    </xf>
    <xf numFmtId="9" fontId="30" fillId="33" borderId="0" xfId="0" applyNumberFormat="1" applyFont="1" applyFill="1" applyBorder="1" applyAlignment="1" applyProtection="1">
      <alignment horizontal="center" vertical="center"/>
      <protection/>
    </xf>
    <xf numFmtId="2" fontId="30" fillId="33" borderId="0" xfId="0" applyNumberFormat="1" applyFont="1" applyFill="1" applyBorder="1" applyAlignment="1" applyProtection="1">
      <alignment horizontal="center" vertical="center"/>
      <protection/>
    </xf>
    <xf numFmtId="165" fontId="30" fillId="33" borderId="0" xfId="0" applyNumberFormat="1" applyFont="1" applyFill="1" applyBorder="1" applyAlignment="1" applyProtection="1">
      <alignment horizontal="center"/>
      <protection/>
    </xf>
    <xf numFmtId="0" fontId="0" fillId="33" borderId="25" xfId="0" applyFont="1" applyFill="1" applyBorder="1" applyAlignment="1" applyProtection="1">
      <alignment horizontal="center" vertical="center"/>
      <protection/>
    </xf>
    <xf numFmtId="49" fontId="116" fillId="0" borderId="13" xfId="0" applyNumberFormat="1" applyFont="1" applyFill="1" applyBorder="1" applyAlignment="1" applyProtection="1">
      <alignment horizontal="left" vertical="center" wrapText="1"/>
      <protection/>
    </xf>
    <xf numFmtId="44" fontId="0" fillId="0" borderId="13" xfId="0" applyNumberFormat="1" applyFont="1" applyFill="1" applyBorder="1" applyAlignment="1" applyProtection="1">
      <alignment vertical="center"/>
      <protection/>
    </xf>
    <xf numFmtId="7" fontId="0" fillId="0" borderId="13" xfId="0" applyNumberFormat="1" applyFont="1" applyBorder="1" applyAlignment="1" applyProtection="1">
      <alignment horizontal="right" vertical="center"/>
      <protection/>
    </xf>
    <xf numFmtId="165" fontId="45" fillId="0" borderId="13" xfId="0" applyNumberFormat="1" applyFont="1" applyBorder="1" applyAlignment="1" applyProtection="1">
      <alignment horizontal="right" vertical="center"/>
      <protection/>
    </xf>
    <xf numFmtId="2" fontId="30" fillId="0" borderId="13" xfId="0" applyNumberFormat="1" applyFont="1" applyFill="1" applyBorder="1" applyAlignment="1" applyProtection="1">
      <alignment vertical="center" wrapText="1"/>
      <protection/>
    </xf>
    <xf numFmtId="165" fontId="40" fillId="0" borderId="13" xfId="0" applyNumberFormat="1" applyFont="1" applyFill="1" applyBorder="1" applyAlignment="1" applyProtection="1">
      <alignment horizontal="center" vertical="center" wrapText="1"/>
      <protection/>
    </xf>
    <xf numFmtId="10" fontId="28" fillId="0" borderId="13" xfId="0" applyNumberFormat="1" applyFont="1" applyFill="1" applyBorder="1" applyAlignment="1" applyProtection="1">
      <alignment horizontal="center" vertical="center"/>
      <protection/>
    </xf>
    <xf numFmtId="2" fontId="122" fillId="0" borderId="13" xfId="0" applyNumberFormat="1" applyFont="1" applyFill="1" applyBorder="1" applyAlignment="1" applyProtection="1">
      <alignment horizontal="center" vertical="center"/>
      <protection/>
    </xf>
    <xf numFmtId="44" fontId="40" fillId="0" borderId="13" xfId="0" applyNumberFormat="1" applyFont="1" applyBorder="1" applyAlignment="1" applyProtection="1">
      <alignment horizontal="center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165" fontId="0" fillId="0" borderId="13" xfId="0" applyNumberFormat="1" applyFont="1" applyFill="1" applyBorder="1" applyAlignment="1" applyProtection="1">
      <alignment horizontal="right" vertical="center"/>
      <protection/>
    </xf>
    <xf numFmtId="7" fontId="116" fillId="0" borderId="13" xfId="0" applyNumberFormat="1" applyFont="1" applyBorder="1" applyAlignment="1" applyProtection="1">
      <alignment horizontal="right" vertical="center"/>
      <protection/>
    </xf>
    <xf numFmtId="0" fontId="114" fillId="0" borderId="21" xfId="0" applyFont="1" applyBorder="1" applyAlignment="1" applyProtection="1">
      <alignment horizontal="center" vertical="center"/>
      <protection/>
    </xf>
    <xf numFmtId="0" fontId="40" fillId="0" borderId="21" xfId="0" applyFont="1" applyBorder="1" applyAlignment="1" applyProtection="1">
      <alignment horizontal="center" vertical="center"/>
      <protection/>
    </xf>
    <xf numFmtId="0" fontId="135" fillId="0" borderId="0" xfId="0" applyFont="1" applyBorder="1" applyAlignment="1" applyProtection="1">
      <alignment horizontal="center"/>
      <protection/>
    </xf>
    <xf numFmtId="0" fontId="132" fillId="33" borderId="0" xfId="0" applyFont="1" applyFill="1" applyBorder="1" applyAlignment="1" applyProtection="1">
      <alignment vertical="center"/>
      <protection/>
    </xf>
    <xf numFmtId="0" fontId="0" fillId="33" borderId="0" xfId="0" applyFill="1" applyAlignment="1">
      <alignment/>
    </xf>
    <xf numFmtId="0" fontId="119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24" xfId="0" applyNumberFormat="1" applyBorder="1" applyAlignment="1" applyProtection="1">
      <alignment vertical="center"/>
      <protection/>
    </xf>
    <xf numFmtId="0" fontId="0" fillId="0" borderId="45" xfId="0" applyNumberFormat="1" applyBorder="1" applyAlignment="1" applyProtection="1">
      <alignment vertical="center"/>
      <protection/>
    </xf>
    <xf numFmtId="0" fontId="42" fillId="0" borderId="13" xfId="0" applyNumberFormat="1" applyFont="1" applyBorder="1" applyAlignment="1" applyProtection="1">
      <alignment horizontal="center" vertical="center" wrapText="1"/>
      <protection/>
    </xf>
    <xf numFmtId="0" fontId="47" fillId="0" borderId="23" xfId="0" applyNumberFormat="1" applyFont="1" applyFill="1" applyBorder="1" applyAlignment="1" applyProtection="1">
      <alignment vertical="center" wrapText="1"/>
      <protection/>
    </xf>
    <xf numFmtId="0" fontId="47" fillId="0" borderId="46" xfId="0" applyNumberFormat="1" applyFont="1" applyFill="1" applyBorder="1" applyAlignment="1" applyProtection="1">
      <alignment vertical="center" wrapText="1"/>
      <protection/>
    </xf>
    <xf numFmtId="49" fontId="42" fillId="0" borderId="13" xfId="0" applyNumberFormat="1" applyFont="1" applyBorder="1" applyAlignment="1" applyProtection="1">
      <alignment horizontal="center" vertical="center" wrapText="1"/>
      <protection/>
    </xf>
    <xf numFmtId="49" fontId="47" fillId="0" borderId="25" xfId="0" applyNumberFormat="1" applyFont="1" applyFill="1" applyBorder="1" applyAlignment="1" applyProtection="1">
      <alignment vertical="center" wrapText="1"/>
      <protection/>
    </xf>
    <xf numFmtId="0" fontId="47" fillId="0" borderId="47" xfId="0" applyNumberFormat="1" applyFont="1" applyFill="1" applyBorder="1" applyAlignment="1" applyProtection="1">
      <alignment horizontal="center" vertical="center" wrapText="1"/>
      <protection/>
    </xf>
    <xf numFmtId="49" fontId="42" fillId="34" borderId="13" xfId="0" applyNumberFormat="1" applyFont="1" applyFill="1" applyBorder="1" applyAlignment="1" applyProtection="1">
      <alignment horizontal="center" vertical="center" wrapText="1"/>
      <protection/>
    </xf>
    <xf numFmtId="0" fontId="42" fillId="34" borderId="13" xfId="0" applyFont="1" applyFill="1" applyBorder="1" applyAlignment="1" applyProtection="1">
      <alignment horizontal="center" vertical="center" wrapText="1"/>
      <protection/>
    </xf>
    <xf numFmtId="49" fontId="47" fillId="34" borderId="0" xfId="0" applyNumberFormat="1" applyFont="1" applyFill="1" applyBorder="1" applyAlignment="1" applyProtection="1">
      <alignment vertical="center" wrapText="1"/>
      <protection/>
    </xf>
    <xf numFmtId="0" fontId="47" fillId="34" borderId="46" xfId="0" applyNumberFormat="1" applyFont="1" applyFill="1" applyBorder="1" applyAlignment="1" applyProtection="1">
      <alignment horizontal="center" vertical="center" wrapText="1"/>
      <protection/>
    </xf>
    <xf numFmtId="0" fontId="42" fillId="0" borderId="13" xfId="0" applyFont="1" applyBorder="1" applyAlignment="1" applyProtection="1">
      <alignment horizontal="center" vertical="center" wrapText="1"/>
      <protection/>
    </xf>
    <xf numFmtId="0" fontId="42" fillId="0" borderId="48" xfId="0" applyFont="1" applyBorder="1" applyAlignment="1" applyProtection="1">
      <alignment horizontal="center" vertical="center" wrapText="1"/>
      <protection/>
    </xf>
    <xf numFmtId="49" fontId="136" fillId="0" borderId="13" xfId="0" applyNumberFormat="1" applyFont="1" applyFill="1" applyBorder="1" applyAlignment="1" applyProtection="1">
      <alignment horizontal="center" vertical="center" wrapText="1"/>
      <protection/>
    </xf>
    <xf numFmtId="44" fontId="136" fillId="0" borderId="13" xfId="0" applyNumberFormat="1" applyFont="1" applyBorder="1" applyAlignment="1" applyProtection="1">
      <alignment horizontal="center" vertical="center" wrapText="1"/>
      <protection/>
    </xf>
    <xf numFmtId="167" fontId="136" fillId="0" borderId="22" xfId="0" applyNumberFormat="1" applyFont="1" applyBorder="1" applyAlignment="1" applyProtection="1">
      <alignment horizontal="center" vertical="center" wrapText="1"/>
      <protection/>
    </xf>
    <xf numFmtId="44" fontId="136" fillId="0" borderId="13" xfId="0" applyNumberFormat="1" applyFont="1" applyFill="1" applyBorder="1" applyAlignment="1" applyProtection="1">
      <alignment horizontal="center" vertical="center" wrapText="1"/>
      <protection/>
    </xf>
    <xf numFmtId="49" fontId="119" fillId="0" borderId="0" xfId="0" applyNumberFormat="1" applyFont="1" applyBorder="1" applyAlignment="1" applyProtection="1">
      <alignment horizontal="center" vertical="center"/>
      <protection/>
    </xf>
    <xf numFmtId="166" fontId="119" fillId="0" borderId="0" xfId="0" applyNumberFormat="1" applyFont="1" applyBorder="1" applyAlignment="1" applyProtection="1">
      <alignment horizontal="center" vertical="center"/>
      <protection/>
    </xf>
    <xf numFmtId="7" fontId="119" fillId="0" borderId="0" xfId="0" applyNumberFormat="1" applyFont="1" applyBorder="1" applyAlignment="1" applyProtection="1">
      <alignment horizontal="right" vertical="center"/>
      <protection/>
    </xf>
    <xf numFmtId="0" fontId="136" fillId="0" borderId="0" xfId="0" applyFont="1" applyBorder="1" applyAlignment="1" applyProtection="1">
      <alignment horizontal="center" vertical="center"/>
      <protection/>
    </xf>
    <xf numFmtId="0" fontId="117" fillId="0" borderId="46" xfId="0" applyFont="1" applyBorder="1" applyAlignment="1" applyProtection="1">
      <alignment vertical="center" wrapText="1"/>
      <protection/>
    </xf>
    <xf numFmtId="1" fontId="130" fillId="0" borderId="0" xfId="0" applyNumberFormat="1" applyFont="1" applyBorder="1" applyAlignment="1" applyProtection="1">
      <alignment horizontal="left" vertical="center"/>
      <protection/>
    </xf>
    <xf numFmtId="10" fontId="0" fillId="0" borderId="0" xfId="0" applyNumberFormat="1" applyAlignment="1" applyProtection="1">
      <alignment vertical="center"/>
      <protection/>
    </xf>
    <xf numFmtId="167" fontId="0" fillId="0" borderId="0" xfId="0" applyNumberFormat="1" applyAlignment="1" applyProtection="1">
      <alignment vertical="center"/>
      <protection/>
    </xf>
    <xf numFmtId="0" fontId="30" fillId="33" borderId="13" xfId="0" applyFont="1" applyFill="1" applyBorder="1" applyAlignment="1" applyProtection="1">
      <alignment horizontal="left" vertical="center" wrapText="1"/>
      <protection/>
    </xf>
    <xf numFmtId="0" fontId="122" fillId="33" borderId="13" xfId="0" applyFont="1" applyFill="1" applyBorder="1" applyAlignment="1" applyProtection="1">
      <alignment horizontal="left" vertical="center" wrapText="1"/>
      <protection/>
    </xf>
    <xf numFmtId="0" fontId="122" fillId="33" borderId="13" xfId="0" applyNumberFormat="1" applyFont="1" applyFill="1" applyBorder="1" applyAlignment="1" applyProtection="1">
      <alignment horizontal="left" vertical="center" wrapText="1"/>
      <protection/>
    </xf>
    <xf numFmtId="7" fontId="122" fillId="0" borderId="0" xfId="0" applyNumberFormat="1" applyFont="1" applyBorder="1" applyAlignment="1" applyProtection="1">
      <alignment horizontal="center" vertical="center"/>
      <protection/>
    </xf>
    <xf numFmtId="167" fontId="137" fillId="0" borderId="0" xfId="0" applyNumberFormat="1" applyFont="1" applyAlignment="1" applyProtection="1">
      <alignment vertical="center"/>
      <protection/>
    </xf>
    <xf numFmtId="49" fontId="122" fillId="7" borderId="20" xfId="0" applyNumberFormat="1" applyFont="1" applyFill="1" applyBorder="1" applyAlignment="1" applyProtection="1">
      <alignment horizontal="center" vertical="center"/>
      <protection locked="0"/>
    </xf>
    <xf numFmtId="49" fontId="122" fillId="7" borderId="17" xfId="0" applyNumberFormat="1" applyFont="1" applyFill="1" applyBorder="1" applyAlignment="1" applyProtection="1">
      <alignment horizontal="center" vertical="center"/>
      <protection locked="0"/>
    </xf>
    <xf numFmtId="49" fontId="122" fillId="7" borderId="49" xfId="0" applyNumberFormat="1" applyFont="1" applyFill="1" applyBorder="1" applyAlignment="1" applyProtection="1">
      <alignment horizontal="center" vertical="center"/>
      <protection locked="0"/>
    </xf>
    <xf numFmtId="1" fontId="0" fillId="35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114" fillId="0" borderId="46" xfId="0" applyFont="1" applyBorder="1" applyAlignment="1" applyProtection="1">
      <alignment horizontal="center" vertical="center"/>
      <protection/>
    </xf>
    <xf numFmtId="0" fontId="40" fillId="0" borderId="46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49" fontId="122" fillId="7" borderId="18" xfId="0" applyNumberFormat="1" applyFont="1" applyFill="1" applyBorder="1" applyAlignment="1" applyProtection="1">
      <alignment horizontal="center" vertical="center"/>
      <protection locked="0"/>
    </xf>
    <xf numFmtId="49" fontId="122" fillId="7" borderId="16" xfId="0" applyNumberFormat="1" applyFont="1" applyFill="1" applyBorder="1" applyAlignment="1" applyProtection="1">
      <alignment horizontal="center" vertical="center"/>
      <protection locked="0"/>
    </xf>
    <xf numFmtId="49" fontId="122" fillId="7" borderId="19" xfId="0" applyNumberFormat="1" applyFont="1" applyFill="1" applyBorder="1" applyAlignment="1" applyProtection="1">
      <alignment horizontal="center" vertical="center"/>
      <protection locked="0"/>
    </xf>
    <xf numFmtId="1" fontId="50" fillId="0" borderId="50" xfId="0" applyNumberFormat="1" applyFont="1" applyFill="1" applyBorder="1" applyAlignment="1" applyProtection="1">
      <alignment horizontal="center" vertical="center" wrapText="1"/>
      <protection/>
    </xf>
    <xf numFmtId="165" fontId="50" fillId="0" borderId="5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vertical="center"/>
      <protection/>
    </xf>
    <xf numFmtId="166" fontId="28" fillId="0" borderId="13" xfId="0" applyNumberFormat="1" applyFont="1" applyFill="1" applyBorder="1" applyAlignment="1" applyProtection="1">
      <alignment horizontal="center" vertical="center"/>
      <protection/>
    </xf>
    <xf numFmtId="165" fontId="40" fillId="0" borderId="21" xfId="0" applyNumberFormat="1" applyFont="1" applyBorder="1" applyAlignment="1" applyProtection="1">
      <alignment vertical="center"/>
      <protection/>
    </xf>
    <xf numFmtId="166" fontId="28" fillId="2" borderId="13" xfId="0" applyNumberFormat="1" applyFont="1" applyFill="1" applyBorder="1" applyAlignment="1" applyProtection="1">
      <alignment horizontal="center" vertical="center"/>
      <protection locked="0"/>
    </xf>
    <xf numFmtId="0" fontId="130" fillId="0" borderId="0" xfId="0" applyFont="1" applyAlignment="1" applyProtection="1">
      <alignment horizontal="left" vertical="center"/>
      <protection/>
    </xf>
    <xf numFmtId="0" fontId="28" fillId="0" borderId="13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1" fillId="0" borderId="44" xfId="0" applyFont="1" applyBorder="1" applyAlignment="1" applyProtection="1">
      <alignment horizontal="center" vertical="center"/>
      <protection/>
    </xf>
    <xf numFmtId="0" fontId="122" fillId="0" borderId="44" xfId="0" applyFont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9" fontId="0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44" fontId="0" fillId="0" borderId="0" xfId="0" applyNumberFormat="1" applyFont="1" applyFill="1" applyBorder="1" applyAlignment="1" applyProtection="1">
      <alignment vertical="center"/>
      <protection/>
    </xf>
    <xf numFmtId="49" fontId="101" fillId="0" borderId="0" xfId="0" applyNumberFormat="1" applyFont="1" applyFill="1" applyBorder="1" applyAlignment="1" applyProtection="1">
      <alignment horizontal="center" vertical="center" wrapText="1"/>
      <protection/>
    </xf>
    <xf numFmtId="44" fontId="0" fillId="0" borderId="13" xfId="0" applyNumberFormat="1" applyBorder="1" applyAlignment="1" applyProtection="1">
      <alignment horizontal="center" vertical="center" wrapText="1"/>
      <protection/>
    </xf>
    <xf numFmtId="44" fontId="0" fillId="0" borderId="22" xfId="0" applyNumberFormat="1" applyFont="1" applyBorder="1" applyAlignment="1" applyProtection="1">
      <alignment horizontal="center" vertical="center" wrapText="1"/>
      <protection/>
    </xf>
    <xf numFmtId="7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9" fontId="28" fillId="0" borderId="13" xfId="0" applyNumberFormat="1" applyFont="1" applyFill="1" applyBorder="1" applyAlignment="1" applyProtection="1">
      <alignment horizontal="center" vertical="center" wrapText="1"/>
      <protection/>
    </xf>
    <xf numFmtId="2" fontId="100" fillId="0" borderId="0" xfId="0" applyNumberFormat="1" applyFont="1" applyFill="1" applyBorder="1" applyAlignment="1" applyProtection="1">
      <alignment vertical="center"/>
      <protection/>
    </xf>
    <xf numFmtId="0" fontId="138" fillId="0" borderId="0" xfId="0" applyFont="1" applyFill="1" applyBorder="1" applyAlignment="1" applyProtection="1" quotePrefix="1">
      <alignment horizontal="center" vertical="center"/>
      <protection/>
    </xf>
    <xf numFmtId="2" fontId="139" fillId="0" borderId="23" xfId="0" applyNumberFormat="1" applyFont="1" applyFill="1" applyBorder="1" applyAlignment="1" applyProtection="1">
      <alignment vertical="center" wrapText="1"/>
      <protection/>
    </xf>
    <xf numFmtId="0" fontId="138" fillId="0" borderId="0" xfId="0" applyFont="1" applyFill="1" applyBorder="1" applyAlignment="1" applyProtection="1" quotePrefix="1">
      <alignment horizontal="center" vertical="center" wrapText="1"/>
      <protection/>
    </xf>
    <xf numFmtId="2" fontId="137" fillId="0" borderId="23" xfId="0" applyNumberFormat="1" applyFont="1" applyFill="1" applyBorder="1" applyAlignment="1" applyProtection="1">
      <alignment vertical="center"/>
      <protection/>
    </xf>
    <xf numFmtId="2" fontId="140" fillId="0" borderId="0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2" fontId="134" fillId="0" borderId="0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Fill="1" applyBorder="1" applyAlignment="1" applyProtection="1">
      <alignment horizontal="center" vertical="center"/>
      <protection/>
    </xf>
    <xf numFmtId="165" fontId="141" fillId="0" borderId="0" xfId="0" applyNumberFormat="1" applyFont="1" applyFill="1" applyBorder="1" applyAlignment="1" applyProtection="1">
      <alignment horizontal="left" vertical="center"/>
      <protection/>
    </xf>
    <xf numFmtId="2" fontId="141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1" fontId="141" fillId="0" borderId="0" xfId="0" applyNumberFormat="1" applyFont="1" applyFill="1" applyBorder="1" applyAlignment="1" applyProtection="1">
      <alignment horizontal="left" vertical="center"/>
      <protection/>
    </xf>
    <xf numFmtId="7" fontId="0" fillId="0" borderId="0" xfId="0" applyNumberFormat="1" applyFont="1" applyFill="1" applyBorder="1" applyAlignment="1" applyProtection="1">
      <alignment horizontal="center" vertical="center"/>
      <protection/>
    </xf>
    <xf numFmtId="10" fontId="122" fillId="0" borderId="0" xfId="0" applyNumberFormat="1" applyFont="1" applyBorder="1" applyAlignment="1" applyProtection="1">
      <alignment vertical="center"/>
      <protection/>
    </xf>
    <xf numFmtId="165" fontId="0" fillId="0" borderId="0" xfId="0" applyNumberFormat="1" applyFont="1" applyBorder="1" applyAlignment="1" applyProtection="1">
      <alignment horizontal="center" vertical="center"/>
      <protection/>
    </xf>
    <xf numFmtId="7" fontId="0" fillId="0" borderId="0" xfId="0" applyNumberFormat="1" applyFont="1" applyBorder="1" applyAlignment="1" applyProtection="1">
      <alignment horizontal="center" vertical="center"/>
      <protection/>
    </xf>
    <xf numFmtId="165" fontId="45" fillId="0" borderId="0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vertical="center"/>
      <protection/>
    </xf>
    <xf numFmtId="44" fontId="0" fillId="0" borderId="0" xfId="0" applyNumberFormat="1" applyFont="1" applyBorder="1" applyAlignment="1" applyProtection="1">
      <alignment horizontal="right" vertical="center"/>
      <protection/>
    </xf>
    <xf numFmtId="165" fontId="45" fillId="0" borderId="0" xfId="0" applyNumberFormat="1" applyFont="1" applyFill="1" applyBorder="1" applyAlignment="1" applyProtection="1">
      <alignment horizontal="center" vertical="center"/>
      <protection/>
    </xf>
    <xf numFmtId="165" fontId="28" fillId="0" borderId="0" xfId="0" applyNumberFormat="1" applyFont="1" applyBorder="1" applyAlignment="1" applyProtection="1">
      <alignment horizontal="center" vertical="center"/>
      <protection/>
    </xf>
    <xf numFmtId="0" fontId="30" fillId="33" borderId="13" xfId="0" applyFont="1" applyFill="1" applyBorder="1" applyAlignment="1" applyProtection="1">
      <alignment horizontal="center" vertical="center" wrapText="1"/>
      <protection/>
    </xf>
    <xf numFmtId="0" fontId="122" fillId="33" borderId="13" xfId="0" applyFont="1" applyFill="1" applyBorder="1" applyAlignment="1" applyProtection="1">
      <alignment horizontal="center" vertical="center" wrapText="1"/>
      <protection/>
    </xf>
    <xf numFmtId="0" fontId="122" fillId="33" borderId="13" xfId="0" applyNumberFormat="1" applyFont="1" applyFill="1" applyBorder="1" applyAlignment="1" applyProtection="1">
      <alignment horizontal="center" vertical="center" wrapText="1"/>
      <protection/>
    </xf>
    <xf numFmtId="0" fontId="132" fillId="0" borderId="0" xfId="0" applyFont="1" applyBorder="1" applyAlignment="1" applyProtection="1">
      <alignment horizontal="center" vertical="center"/>
      <protection/>
    </xf>
    <xf numFmtId="167" fontId="122" fillId="0" borderId="0" xfId="0" applyNumberFormat="1" applyFont="1" applyAlignment="1" applyProtection="1">
      <alignment vertical="center"/>
      <protection/>
    </xf>
    <xf numFmtId="169" fontId="28" fillId="33" borderId="13" xfId="0" applyNumberFormat="1" applyFont="1" applyFill="1" applyBorder="1" applyAlignment="1" applyProtection="1">
      <alignment vertical="center"/>
      <protection/>
    </xf>
    <xf numFmtId="168" fontId="28" fillId="33" borderId="13" xfId="0" applyNumberFormat="1" applyFont="1" applyFill="1" applyBorder="1" applyAlignment="1" applyProtection="1">
      <alignment horizontal="center" vertical="center"/>
      <protection/>
    </xf>
    <xf numFmtId="9" fontId="0" fillId="0" borderId="13" xfId="0" applyNumberFormat="1" applyFont="1" applyFill="1" applyBorder="1" applyAlignment="1" applyProtection="1">
      <alignment horizontal="center" vertical="center"/>
      <protection/>
    </xf>
    <xf numFmtId="9" fontId="0" fillId="33" borderId="13" xfId="0" applyNumberFormat="1" applyFont="1" applyFill="1" applyBorder="1" applyAlignment="1" applyProtection="1">
      <alignment horizontal="center" vertical="center"/>
      <protection/>
    </xf>
    <xf numFmtId="168" fontId="142" fillId="33" borderId="13" xfId="0" applyNumberFormat="1" applyFont="1" applyFill="1" applyBorder="1" applyAlignment="1" applyProtection="1">
      <alignment vertical="center"/>
      <protection/>
    </xf>
    <xf numFmtId="6" fontId="0" fillId="6" borderId="13" xfId="0" applyNumberFormat="1" applyFont="1" applyFill="1" applyBorder="1" applyAlignment="1" applyProtection="1">
      <alignment horizontal="right" vertical="center"/>
      <protection locked="0"/>
    </xf>
    <xf numFmtId="169" fontId="0" fillId="0" borderId="13" xfId="0" applyNumberFormat="1" applyFont="1" applyFill="1" applyBorder="1" applyAlignment="1" applyProtection="1">
      <alignment horizontal="right" vertical="center"/>
      <protection locked="0"/>
    </xf>
    <xf numFmtId="10" fontId="137" fillId="0" borderId="0" xfId="0" applyNumberFormat="1" applyFont="1" applyBorder="1" applyAlignment="1" applyProtection="1">
      <alignment vertical="center"/>
      <protection/>
    </xf>
    <xf numFmtId="0" fontId="40" fillId="0" borderId="51" xfId="0" applyFont="1" applyBorder="1" applyAlignment="1" applyProtection="1">
      <alignment horizontal="center" vertical="center"/>
      <protection/>
    </xf>
    <xf numFmtId="44" fontId="0" fillId="0" borderId="0" xfId="0" applyNumberFormat="1" applyFont="1" applyAlignment="1" applyProtection="1">
      <alignment vertical="center"/>
      <protection/>
    </xf>
    <xf numFmtId="1" fontId="28" fillId="8" borderId="13" xfId="0" applyNumberFormat="1" applyFont="1" applyFill="1" applyBorder="1" applyAlignment="1" applyProtection="1">
      <alignment horizontal="center" vertical="center"/>
      <protection locked="0"/>
    </xf>
    <xf numFmtId="0" fontId="0" fillId="16" borderId="0" xfId="0" applyFill="1" applyAlignment="1">
      <alignment/>
    </xf>
    <xf numFmtId="49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120" fillId="0" borderId="48" xfId="0" applyFont="1" applyBorder="1" applyAlignment="1" applyProtection="1">
      <alignment horizontal="center" vertical="center"/>
      <protection/>
    </xf>
    <xf numFmtId="165" fontId="51" fillId="0" borderId="0" xfId="0" applyNumberFormat="1" applyFont="1" applyBorder="1" applyAlignment="1" applyProtection="1">
      <alignment horizontal="center" vertical="center"/>
      <protection/>
    </xf>
    <xf numFmtId="165" fontId="15" fillId="0" borderId="51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19" fillId="7" borderId="13" xfId="0" applyFont="1" applyFill="1" applyBorder="1" applyAlignment="1" applyProtection="1">
      <alignment horizontal="center" vertical="center"/>
      <protection/>
    </xf>
    <xf numFmtId="169" fontId="100" fillId="0" borderId="23" xfId="0" applyNumberFormat="1" applyFont="1" applyBorder="1" applyAlignment="1" applyProtection="1">
      <alignment horizontal="right" vertical="center"/>
      <protection/>
    </xf>
    <xf numFmtId="49" fontId="0" fillId="0" borderId="50" xfId="0" applyNumberFormat="1" applyFont="1" applyFill="1" applyBorder="1" applyAlignment="1" applyProtection="1">
      <alignment horizontal="center" vertical="center"/>
      <protection/>
    </xf>
    <xf numFmtId="0" fontId="119" fillId="0" borderId="13" xfId="0" applyFont="1" applyFill="1" applyBorder="1" applyAlignment="1" applyProtection="1">
      <alignment horizontal="center" vertical="center"/>
      <protection/>
    </xf>
    <xf numFmtId="0" fontId="0" fillId="7" borderId="13" xfId="0" applyFill="1" applyBorder="1" applyAlignment="1" applyProtection="1">
      <alignment horizontal="center" vertical="center"/>
      <protection/>
    </xf>
    <xf numFmtId="168" fontId="40" fillId="6" borderId="13" xfId="0" applyNumberFormat="1" applyFont="1" applyFill="1" applyBorder="1" applyAlignment="1" applyProtection="1">
      <alignment horizontal="center" vertical="center"/>
      <protection locked="0"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119" fillId="33" borderId="13" xfId="0" applyFont="1" applyFill="1" applyBorder="1" applyAlignment="1" applyProtection="1">
      <alignment horizontal="center" vertical="center" wrapText="1"/>
      <protection/>
    </xf>
    <xf numFmtId="0" fontId="119" fillId="33" borderId="13" xfId="0" applyNumberFormat="1" applyFont="1" applyFill="1" applyBorder="1" applyAlignment="1" applyProtection="1">
      <alignment horizontal="center" vertical="center" wrapText="1"/>
      <protection/>
    </xf>
    <xf numFmtId="0" fontId="47" fillId="33" borderId="13" xfId="0" applyFont="1" applyFill="1" applyBorder="1" applyAlignment="1" applyProtection="1">
      <alignment horizontal="center" vertical="center" wrapText="1"/>
      <protection/>
    </xf>
    <xf numFmtId="0" fontId="136" fillId="33" borderId="13" xfId="0" applyFont="1" applyFill="1" applyBorder="1" applyAlignment="1" applyProtection="1">
      <alignment horizontal="center" vertical="center" wrapText="1"/>
      <protection/>
    </xf>
    <xf numFmtId="0" fontId="136" fillId="33" borderId="13" xfId="0" applyNumberFormat="1" applyFont="1" applyFill="1" applyBorder="1" applyAlignment="1" applyProtection="1">
      <alignment horizontal="center" vertical="center" wrapText="1"/>
      <protection/>
    </xf>
    <xf numFmtId="49" fontId="42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21" xfId="0" applyFont="1" applyBorder="1" applyAlignment="1" applyProtection="1">
      <alignment horizontal="center" vertical="center"/>
      <protection/>
    </xf>
    <xf numFmtId="0" fontId="28" fillId="0" borderId="52" xfId="0" applyFont="1" applyBorder="1" applyAlignment="1" applyProtection="1">
      <alignment horizontal="center" vertical="center"/>
      <protection/>
    </xf>
    <xf numFmtId="0" fontId="28" fillId="0" borderId="22" xfId="0" applyFont="1" applyBorder="1" applyAlignment="1" applyProtection="1">
      <alignment horizontal="center" vertical="center"/>
      <protection/>
    </xf>
    <xf numFmtId="0" fontId="114" fillId="0" borderId="21" xfId="0" applyFont="1" applyBorder="1" applyAlignment="1" applyProtection="1">
      <alignment horizontal="center" vertical="center"/>
      <protection/>
    </xf>
    <xf numFmtId="0" fontId="42" fillId="0" borderId="13" xfId="0" applyNumberFormat="1" applyFont="1" applyBorder="1" applyAlignment="1" applyProtection="1">
      <alignment horizontal="center" vertical="center" wrapText="1"/>
      <protection/>
    </xf>
    <xf numFmtId="0" fontId="125" fillId="0" borderId="0" xfId="0" applyFont="1" applyAlignment="1" applyProtection="1">
      <alignment horizontal="center" vertical="center"/>
      <protection/>
    </xf>
    <xf numFmtId="0" fontId="143" fillId="0" borderId="0" xfId="0" applyFont="1" applyAlignment="1" applyProtection="1">
      <alignment horizontal="right" vertical="center"/>
      <protection/>
    </xf>
    <xf numFmtId="0" fontId="119" fillId="0" borderId="0" xfId="0" applyFont="1" applyAlignment="1" applyProtection="1">
      <alignment horizontal="center" vertical="center"/>
      <protection/>
    </xf>
    <xf numFmtId="0" fontId="143" fillId="0" borderId="0" xfId="0" applyFont="1" applyAlignment="1" applyProtection="1">
      <alignment horizontal="left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20" fillId="0" borderId="0" xfId="0" applyFont="1" applyBorder="1" applyAlignment="1" applyProtection="1">
      <alignment horizontal="center" vertical="center"/>
      <protection/>
    </xf>
    <xf numFmtId="10" fontId="117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17" fillId="0" borderId="0" xfId="0" applyFont="1" applyAlignment="1" applyProtection="1">
      <alignment vertical="center" wrapText="1"/>
      <protection/>
    </xf>
    <xf numFmtId="0" fontId="12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0" fillId="33" borderId="21" xfId="0" applyFont="1" applyFill="1" applyBorder="1" applyAlignment="1" applyProtection="1">
      <alignment horizontal="center" vertical="center"/>
      <protection/>
    </xf>
    <xf numFmtId="0" fontId="40" fillId="33" borderId="52" xfId="0" applyFont="1" applyFill="1" applyBorder="1" applyAlignment="1" applyProtection="1">
      <alignment horizontal="center" vertical="center"/>
      <protection/>
    </xf>
    <xf numFmtId="0" fontId="40" fillId="33" borderId="22" xfId="0" applyFont="1" applyFill="1" applyBorder="1" applyAlignment="1" applyProtection="1">
      <alignment horizontal="center" vertical="center"/>
      <protection/>
    </xf>
    <xf numFmtId="0" fontId="119" fillId="0" borderId="13" xfId="0" applyNumberFormat="1" applyFont="1" applyBorder="1" applyAlignment="1" applyProtection="1">
      <alignment horizontal="center" vertical="center" wrapText="1"/>
      <protection/>
    </xf>
    <xf numFmtId="2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114" fillId="0" borderId="0" xfId="0" applyFont="1" applyBorder="1" applyAlignment="1" applyProtection="1">
      <alignment vertical="center"/>
      <protection/>
    </xf>
    <xf numFmtId="168" fontId="40" fillId="2" borderId="13" xfId="0" applyNumberFormat="1" applyFont="1" applyFill="1" applyBorder="1" applyAlignment="1" applyProtection="1">
      <alignment horizontal="center" vertical="center"/>
      <protection locked="0"/>
    </xf>
    <xf numFmtId="0" fontId="125" fillId="0" borderId="0" xfId="0" applyFont="1" applyFill="1" applyBorder="1" applyAlignment="1" applyProtection="1">
      <alignment horizontal="center" vertical="center"/>
      <protection/>
    </xf>
    <xf numFmtId="0" fontId="125" fillId="0" borderId="0" xfId="0" applyFont="1" applyFill="1" applyBorder="1" applyAlignment="1" applyProtection="1">
      <alignment horizontal="center" vertical="center" wrapText="1"/>
      <protection/>
    </xf>
    <xf numFmtId="44" fontId="0" fillId="0" borderId="13" xfId="0" applyNumberFormat="1" applyFont="1" applyBorder="1" applyAlignment="1" applyProtection="1">
      <alignment horizontal="center" vertical="center" wrapText="1"/>
      <protection/>
    </xf>
    <xf numFmtId="166" fontId="28" fillId="0" borderId="13" xfId="0" applyNumberFormat="1" applyFont="1" applyFill="1" applyBorder="1" applyAlignment="1" applyProtection="1">
      <alignment horizontal="center" vertical="center"/>
      <protection locked="0"/>
    </xf>
    <xf numFmtId="0" fontId="114" fillId="0" borderId="21" xfId="0" applyFont="1" applyBorder="1" applyAlignment="1" applyProtection="1">
      <alignment horizontal="center" vertical="center"/>
      <protection/>
    </xf>
    <xf numFmtId="168" fontId="0" fillId="2" borderId="13" xfId="0" applyNumberFormat="1" applyFont="1" applyFill="1" applyBorder="1" applyAlignment="1" applyProtection="1">
      <alignment horizontal="right" vertical="center"/>
      <protection locked="0"/>
    </xf>
    <xf numFmtId="166" fontId="28" fillId="33" borderId="13" xfId="0" applyNumberFormat="1" applyFont="1" applyFill="1" applyBorder="1" applyAlignment="1" applyProtection="1">
      <alignment horizontal="center" vertical="center"/>
      <protection hidden="1"/>
    </xf>
    <xf numFmtId="169" fontId="28" fillId="33" borderId="13" xfId="0" applyNumberFormat="1" applyFont="1" applyFill="1" applyBorder="1" applyAlignment="1" applyProtection="1">
      <alignment vertical="center"/>
      <protection hidden="1"/>
    </xf>
    <xf numFmtId="168" fontId="40" fillId="33" borderId="13" xfId="0" applyNumberFormat="1" applyFont="1" applyFill="1" applyBorder="1" applyAlignment="1" applyProtection="1">
      <alignment horizontal="center" vertical="center"/>
      <protection hidden="1"/>
    </xf>
    <xf numFmtId="168" fontId="28" fillId="33" borderId="13" xfId="0" applyNumberFormat="1" applyFont="1" applyFill="1" applyBorder="1" applyAlignment="1" applyProtection="1">
      <alignment horizontal="center" vertical="center"/>
      <protection hidden="1"/>
    </xf>
    <xf numFmtId="166" fontId="0" fillId="33" borderId="13" xfId="0" applyNumberFormat="1" applyFont="1" applyFill="1" applyBorder="1" applyAlignment="1" applyProtection="1">
      <alignment horizontal="center" vertical="center"/>
      <protection hidden="1"/>
    </xf>
    <xf numFmtId="1" fontId="0" fillId="0" borderId="13" xfId="0" applyNumberFormat="1" applyFont="1" applyFill="1" applyBorder="1" applyAlignment="1" applyProtection="1">
      <alignment horizontal="center" vertical="center"/>
      <protection hidden="1"/>
    </xf>
    <xf numFmtId="168" fontId="0" fillId="33" borderId="13" xfId="0" applyNumberFormat="1" applyFont="1" applyFill="1" applyBorder="1" applyAlignment="1" applyProtection="1">
      <alignment horizontal="right" vertical="center"/>
      <protection hidden="1"/>
    </xf>
    <xf numFmtId="168" fontId="28" fillId="33" borderId="13" xfId="0" applyNumberFormat="1" applyFont="1" applyFill="1" applyBorder="1" applyAlignment="1" applyProtection="1">
      <alignment horizontal="right" vertical="center"/>
      <protection hidden="1"/>
    </xf>
    <xf numFmtId="168" fontId="28" fillId="33" borderId="48" xfId="0" applyNumberFormat="1" applyFont="1" applyFill="1" applyBorder="1" applyAlignment="1" applyProtection="1">
      <alignment horizontal="right" vertical="center"/>
      <protection hidden="1"/>
    </xf>
    <xf numFmtId="166" fontId="0" fillId="0" borderId="21" xfId="0" applyNumberFormat="1" applyFont="1" applyFill="1" applyBorder="1" applyAlignment="1" applyProtection="1">
      <alignment horizontal="center" vertical="center"/>
      <protection hidden="1"/>
    </xf>
    <xf numFmtId="166" fontId="0" fillId="33" borderId="21" xfId="0" applyNumberFormat="1" applyFont="1" applyFill="1" applyBorder="1" applyAlignment="1" applyProtection="1">
      <alignment horizontal="center" vertical="center"/>
      <protection hidden="1"/>
    </xf>
    <xf numFmtId="0" fontId="0" fillId="33" borderId="21" xfId="0" applyFont="1" applyFill="1" applyBorder="1" applyAlignment="1" applyProtection="1">
      <alignment horizontal="center" vertical="center"/>
      <protection hidden="1"/>
    </xf>
    <xf numFmtId="0" fontId="0" fillId="33" borderId="23" xfId="0" applyFont="1" applyFill="1" applyBorder="1" applyAlignment="1" applyProtection="1">
      <alignment horizontal="center" vertical="center"/>
      <protection hidden="1"/>
    </xf>
    <xf numFmtId="6" fontId="0" fillId="33" borderId="13" xfId="0" applyNumberFormat="1" applyFont="1" applyFill="1" applyBorder="1" applyAlignment="1" applyProtection="1">
      <alignment horizontal="right" vertical="center"/>
      <protection hidden="1"/>
    </xf>
    <xf numFmtId="6" fontId="0" fillId="33" borderId="22" xfId="0" applyNumberFormat="1" applyFont="1" applyFill="1" applyBorder="1" applyAlignment="1" applyProtection="1">
      <alignment horizontal="right" vertical="center"/>
      <protection hidden="1"/>
    </xf>
    <xf numFmtId="6" fontId="28" fillId="33" borderId="13" xfId="0" applyNumberFormat="1" applyFont="1" applyFill="1" applyBorder="1" applyAlignment="1" applyProtection="1">
      <alignment horizontal="right" vertical="center"/>
      <protection hidden="1"/>
    </xf>
    <xf numFmtId="6" fontId="33" fillId="33" borderId="13" xfId="0" applyNumberFormat="1" applyFont="1" applyFill="1" applyBorder="1" applyAlignment="1" applyProtection="1">
      <alignment horizontal="right" vertical="center"/>
      <protection hidden="1"/>
    </xf>
    <xf numFmtId="165" fontId="0" fillId="0" borderId="13" xfId="0" applyNumberFormat="1" applyFont="1" applyBorder="1" applyAlignment="1" applyProtection="1">
      <alignment horizontal="right" vertical="center"/>
      <protection hidden="1"/>
    </xf>
    <xf numFmtId="165" fontId="40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122" fillId="0" borderId="13" xfId="0" applyNumberFormat="1" applyFont="1" applyFill="1" applyBorder="1" applyAlignment="1" applyProtection="1">
      <alignment horizontal="center" vertical="center"/>
      <protection hidden="1"/>
    </xf>
    <xf numFmtId="10" fontId="51" fillId="0" borderId="13" xfId="0" applyNumberFormat="1" applyFont="1" applyFill="1" applyBorder="1" applyAlignment="1" applyProtection="1">
      <alignment horizontal="center" vertical="center"/>
      <protection hidden="1"/>
    </xf>
    <xf numFmtId="0" fontId="130" fillId="0" borderId="24" xfId="0" applyFont="1" applyFill="1" applyBorder="1" applyAlignment="1" applyProtection="1">
      <alignment horizontal="left" vertical="center"/>
      <protection hidden="1"/>
    </xf>
    <xf numFmtId="44" fontId="42" fillId="0" borderId="13" xfId="0" applyNumberFormat="1" applyFont="1" applyBorder="1" applyAlignment="1" applyProtection="1">
      <alignment horizontal="center" vertical="center" wrapText="1"/>
      <protection hidden="1"/>
    </xf>
    <xf numFmtId="44" fontId="42" fillId="0" borderId="13" xfId="0" applyNumberFormat="1" applyFont="1" applyBorder="1" applyAlignment="1" applyProtection="1">
      <alignment vertical="center" wrapText="1"/>
      <protection hidden="1"/>
    </xf>
    <xf numFmtId="166" fontId="119" fillId="0" borderId="13" xfId="0" applyNumberFormat="1" applyFont="1" applyBorder="1" applyAlignment="1" applyProtection="1">
      <alignment horizontal="center" vertical="center"/>
      <protection hidden="1"/>
    </xf>
    <xf numFmtId="7" fontId="144" fillId="0" borderId="13" xfId="0" applyNumberFormat="1" applyFont="1" applyBorder="1" applyAlignment="1" applyProtection="1">
      <alignment horizontal="right" vertical="center"/>
      <protection hidden="1"/>
    </xf>
    <xf numFmtId="7" fontId="119" fillId="0" borderId="13" xfId="0" applyNumberFormat="1" applyFont="1" applyBorder="1" applyAlignment="1" applyProtection="1">
      <alignment horizontal="right" vertical="center"/>
      <protection hidden="1"/>
    </xf>
    <xf numFmtId="166" fontId="119" fillId="0" borderId="0" xfId="0" applyNumberFormat="1" applyFont="1" applyBorder="1" applyAlignment="1" applyProtection="1">
      <alignment horizontal="center" vertical="center"/>
      <protection hidden="1"/>
    </xf>
    <xf numFmtId="7" fontId="144" fillId="0" borderId="0" xfId="0" applyNumberFormat="1" applyFont="1" applyBorder="1" applyAlignment="1" applyProtection="1">
      <alignment horizontal="right" vertical="center"/>
      <protection hidden="1"/>
    </xf>
    <xf numFmtId="7" fontId="120" fillId="0" borderId="0" xfId="0" applyNumberFormat="1" applyFont="1" applyBorder="1" applyAlignment="1" applyProtection="1">
      <alignment horizontal="right" vertical="center"/>
      <protection hidden="1"/>
    </xf>
    <xf numFmtId="7" fontId="119" fillId="0" borderId="51" xfId="0" applyNumberFormat="1" applyFont="1" applyBorder="1" applyAlignment="1" applyProtection="1">
      <alignment horizontal="right" vertical="center"/>
      <protection hidden="1"/>
    </xf>
    <xf numFmtId="7" fontId="120" fillId="0" borderId="13" xfId="0" applyNumberFormat="1" applyFont="1" applyBorder="1" applyAlignment="1" applyProtection="1">
      <alignment horizontal="center" vertical="center"/>
      <protection hidden="1"/>
    </xf>
    <xf numFmtId="0" fontId="119" fillId="0" borderId="44" xfId="0" applyFont="1" applyFill="1" applyBorder="1" applyAlignment="1" applyProtection="1">
      <alignment horizontal="center" vertical="center"/>
      <protection hidden="1"/>
    </xf>
    <xf numFmtId="0" fontId="119" fillId="0" borderId="13" xfId="0" applyFont="1" applyFill="1" applyBorder="1" applyAlignment="1" applyProtection="1">
      <alignment horizontal="center" vertical="center"/>
      <protection hidden="1"/>
    </xf>
    <xf numFmtId="0" fontId="119" fillId="0" borderId="22" xfId="0" applyFont="1" applyFill="1" applyBorder="1" applyAlignment="1" applyProtection="1">
      <alignment horizontal="center" vertical="center"/>
      <protection hidden="1"/>
    </xf>
    <xf numFmtId="0" fontId="119" fillId="0" borderId="21" xfId="0" applyFont="1" applyFill="1" applyBorder="1" applyAlignment="1" applyProtection="1">
      <alignment horizontal="center" vertical="center"/>
      <protection hidden="1"/>
    </xf>
    <xf numFmtId="168" fontId="0" fillId="0" borderId="13" xfId="0" applyNumberFormat="1" applyFill="1" applyBorder="1" applyAlignment="1" applyProtection="1">
      <alignment horizontal="center" vertical="center"/>
      <protection hidden="1"/>
    </xf>
    <xf numFmtId="1" fontId="28" fillId="0" borderId="13" xfId="0" applyNumberFormat="1" applyFont="1" applyFill="1" applyBorder="1" applyAlignment="1" applyProtection="1">
      <alignment horizontal="center" vertical="center"/>
      <protection hidden="1"/>
    </xf>
    <xf numFmtId="168" fontId="117" fillId="0" borderId="0" xfId="0" applyNumberFormat="1" applyFont="1" applyAlignment="1" applyProtection="1">
      <alignment horizontal="center" vertical="center"/>
      <protection hidden="1"/>
    </xf>
    <xf numFmtId="168" fontId="117" fillId="0" borderId="0" xfId="0" applyNumberFormat="1" applyFont="1" applyAlignment="1" applyProtection="1">
      <alignment vertical="center"/>
      <protection hidden="1"/>
    </xf>
    <xf numFmtId="165" fontId="0" fillId="0" borderId="0" xfId="0" applyNumberFormat="1" applyFont="1" applyAlignment="1" applyProtection="1">
      <alignment vertical="center"/>
      <protection hidden="1"/>
    </xf>
    <xf numFmtId="166" fontId="0" fillId="0" borderId="13" xfId="0" applyNumberFormat="1" applyFont="1" applyFill="1" applyBorder="1" applyAlignment="1" applyProtection="1">
      <alignment horizontal="center" vertical="center"/>
      <protection hidden="1"/>
    </xf>
    <xf numFmtId="168" fontId="0" fillId="0" borderId="13" xfId="0" applyNumberFormat="1" applyFont="1" applyBorder="1" applyAlignment="1" applyProtection="1">
      <alignment horizontal="right" vertical="center"/>
      <protection hidden="1"/>
    </xf>
    <xf numFmtId="168" fontId="0" fillId="0" borderId="13" xfId="0" applyNumberFormat="1" applyFont="1" applyBorder="1" applyAlignment="1" applyProtection="1">
      <alignment vertical="center"/>
      <protection hidden="1"/>
    </xf>
    <xf numFmtId="0" fontId="120" fillId="0" borderId="13" xfId="0" applyFont="1" applyBorder="1" applyAlignment="1" applyProtection="1">
      <alignment horizontal="center" vertical="center"/>
      <protection hidden="1"/>
    </xf>
    <xf numFmtId="1" fontId="50" fillId="0" borderId="53" xfId="0" applyNumberFormat="1" applyFont="1" applyFill="1" applyBorder="1" applyAlignment="1" applyProtection="1">
      <alignment horizontal="center" vertical="center" wrapText="1"/>
      <protection hidden="1"/>
    </xf>
    <xf numFmtId="1" fontId="50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50" fillId="0" borderId="54" xfId="0" applyNumberFormat="1" applyFont="1" applyFill="1" applyBorder="1" applyAlignment="1" applyProtection="1">
      <alignment horizontal="center" vertical="center" wrapText="1"/>
      <protection hidden="1"/>
    </xf>
    <xf numFmtId="165" fontId="50" fillId="0" borderId="55" xfId="0" applyNumberFormat="1" applyFont="1" applyFill="1" applyBorder="1" applyAlignment="1" applyProtection="1">
      <alignment horizontal="center" vertical="center" wrapText="1"/>
      <protection hidden="1"/>
    </xf>
    <xf numFmtId="1" fontId="41" fillId="0" borderId="56" xfId="0" applyNumberFormat="1" applyFont="1" applyFill="1" applyBorder="1" applyAlignment="1" applyProtection="1">
      <alignment horizontal="center" vertical="center" wrapText="1"/>
      <protection hidden="1"/>
    </xf>
    <xf numFmtId="1" fontId="41" fillId="0" borderId="55" xfId="0" applyNumberFormat="1" applyFont="1" applyFill="1" applyBorder="1" applyAlignment="1" applyProtection="1">
      <alignment horizontal="center" vertical="center" wrapText="1"/>
      <protection hidden="1"/>
    </xf>
    <xf numFmtId="1" fontId="41" fillId="0" borderId="57" xfId="0" applyNumberFormat="1" applyFont="1" applyFill="1" applyBorder="1" applyAlignment="1" applyProtection="1">
      <alignment horizontal="center" vertical="center" wrapText="1"/>
      <protection hidden="1"/>
    </xf>
    <xf numFmtId="1" fontId="41" fillId="0" borderId="58" xfId="0" applyNumberFormat="1" applyFont="1" applyFill="1" applyBorder="1" applyAlignment="1" applyProtection="1">
      <alignment horizontal="center" vertical="center" wrapText="1"/>
      <protection hidden="1"/>
    </xf>
    <xf numFmtId="1" fontId="50" fillId="0" borderId="56" xfId="0" applyNumberFormat="1" applyFont="1" applyFill="1" applyBorder="1" applyAlignment="1" applyProtection="1">
      <alignment horizontal="center" vertical="center" wrapText="1"/>
      <protection hidden="1"/>
    </xf>
    <xf numFmtId="1" fontId="50" fillId="0" borderId="55" xfId="0" applyNumberFormat="1" applyFont="1" applyFill="1" applyBorder="1" applyAlignment="1" applyProtection="1">
      <alignment horizontal="center" vertical="center" wrapText="1"/>
      <protection hidden="1"/>
    </xf>
    <xf numFmtId="1" fontId="50" fillId="0" borderId="57" xfId="0" applyNumberFormat="1" applyFont="1" applyFill="1" applyBorder="1" applyAlignment="1" applyProtection="1">
      <alignment horizontal="center" vertical="center" wrapText="1"/>
      <protection hidden="1"/>
    </xf>
    <xf numFmtId="1" fontId="41" fillId="0" borderId="15" xfId="0" applyNumberFormat="1" applyFont="1" applyFill="1" applyBorder="1" applyAlignment="1" applyProtection="1">
      <alignment horizontal="center" vertical="center" wrapText="1"/>
      <protection hidden="1"/>
    </xf>
    <xf numFmtId="1" fontId="41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41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50" fillId="0" borderId="13" xfId="0" applyNumberFormat="1" applyFont="1" applyBorder="1" applyAlignment="1" applyProtection="1">
      <alignment horizontal="center" vertical="center" wrapText="1"/>
      <protection hidden="1"/>
    </xf>
    <xf numFmtId="1" fontId="60" fillId="0" borderId="13" xfId="0" applyNumberFormat="1" applyFont="1" applyBorder="1" applyAlignment="1" applyProtection="1">
      <alignment horizontal="center" vertical="center" wrapText="1"/>
      <protection hidden="1"/>
    </xf>
    <xf numFmtId="1" fontId="29" fillId="0" borderId="13" xfId="0" applyNumberFormat="1" applyFont="1" applyBorder="1" applyAlignment="1" applyProtection="1">
      <alignment horizontal="center" vertical="center" wrapText="1"/>
      <protection hidden="1"/>
    </xf>
    <xf numFmtId="165" fontId="120" fillId="0" borderId="0" xfId="0" applyNumberFormat="1" applyFont="1" applyAlignment="1" applyProtection="1">
      <alignment vertical="center"/>
      <protection hidden="1"/>
    </xf>
    <xf numFmtId="0" fontId="145" fillId="0" borderId="13" xfId="0" applyFont="1" applyFill="1" applyBorder="1" applyAlignment="1" applyProtection="1">
      <alignment horizontal="center" vertical="center"/>
      <protection hidden="1"/>
    </xf>
    <xf numFmtId="0" fontId="124" fillId="0" borderId="0" xfId="0" applyFont="1" applyAlignment="1" applyProtection="1">
      <alignment vertical="center"/>
      <protection hidden="1"/>
    </xf>
    <xf numFmtId="0" fontId="17" fillId="0" borderId="13" xfId="0" applyFont="1" applyFill="1" applyBorder="1" applyAlignment="1" applyProtection="1">
      <alignment horizontal="center" vertical="center"/>
      <protection hidden="1"/>
    </xf>
    <xf numFmtId="168" fontId="28" fillId="0" borderId="13" xfId="0" applyNumberFormat="1" applyFont="1" applyBorder="1" applyAlignment="1" applyProtection="1">
      <alignment horizontal="center" vertical="center"/>
      <protection hidden="1"/>
    </xf>
    <xf numFmtId="168" fontId="40" fillId="0" borderId="13" xfId="0" applyNumberFormat="1" applyFont="1" applyBorder="1" applyAlignment="1" applyProtection="1">
      <alignment horizontal="center" vertical="center"/>
      <protection hidden="1"/>
    </xf>
    <xf numFmtId="168" fontId="0" fillId="0" borderId="13" xfId="0" applyNumberFormat="1" applyFont="1" applyFill="1" applyBorder="1" applyAlignment="1" applyProtection="1">
      <alignment horizontal="center" vertical="center"/>
      <protection hidden="1"/>
    </xf>
    <xf numFmtId="169" fontId="0" fillId="0" borderId="13" xfId="0" applyNumberFormat="1" applyFont="1" applyFill="1" applyBorder="1" applyAlignment="1" applyProtection="1">
      <alignment horizontal="center" vertical="center"/>
      <protection hidden="1"/>
    </xf>
    <xf numFmtId="169" fontId="0" fillId="0" borderId="13" xfId="0" applyNumberFormat="1" applyFont="1" applyBorder="1" applyAlignment="1" applyProtection="1">
      <alignment horizontal="center" vertical="center"/>
      <protection hidden="1"/>
    </xf>
    <xf numFmtId="169" fontId="15" fillId="0" borderId="13" xfId="0" applyNumberFormat="1" applyFont="1" applyFill="1" applyBorder="1" applyAlignment="1" applyProtection="1">
      <alignment horizontal="center" vertical="center"/>
      <protection hidden="1"/>
    </xf>
    <xf numFmtId="169" fontId="117" fillId="0" borderId="13" xfId="0" applyNumberFormat="1" applyFont="1" applyBorder="1" applyAlignment="1" applyProtection="1">
      <alignment horizontal="center" vertical="center"/>
      <protection hidden="1"/>
    </xf>
    <xf numFmtId="169" fontId="142" fillId="0" borderId="13" xfId="0" applyNumberFormat="1" applyFont="1" applyBorder="1" applyAlignment="1" applyProtection="1">
      <alignment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33" borderId="25" xfId="0" applyFont="1" applyFill="1" applyBorder="1" applyAlignment="1" applyProtection="1">
      <alignment horizontal="center" vertical="center"/>
      <protection hidden="1"/>
    </xf>
    <xf numFmtId="169" fontId="0" fillId="0" borderId="22" xfId="0" applyNumberFormat="1" applyFont="1" applyBorder="1" applyAlignment="1" applyProtection="1">
      <alignment horizontal="right" vertical="center"/>
      <protection hidden="1"/>
    </xf>
    <xf numFmtId="169" fontId="0" fillId="0" borderId="13" xfId="0" applyNumberFormat="1" applyFont="1" applyBorder="1" applyAlignment="1" applyProtection="1">
      <alignment horizontal="right" vertical="center"/>
      <protection hidden="1"/>
    </xf>
    <xf numFmtId="169" fontId="28" fillId="0" borderId="13" xfId="0" applyNumberFormat="1" applyFont="1" applyBorder="1" applyAlignment="1" applyProtection="1">
      <alignment horizontal="right" vertical="center"/>
      <protection hidden="1"/>
    </xf>
    <xf numFmtId="7" fontId="0" fillId="0" borderId="13" xfId="0" applyNumberFormat="1" applyFont="1" applyBorder="1" applyAlignment="1" applyProtection="1">
      <alignment horizontal="right" vertical="center"/>
      <protection hidden="1"/>
    </xf>
    <xf numFmtId="165" fontId="45" fillId="0" borderId="13" xfId="0" applyNumberFormat="1" applyFont="1" applyBorder="1" applyAlignment="1" applyProtection="1">
      <alignment horizontal="right" vertical="center"/>
      <protection hidden="1"/>
    </xf>
    <xf numFmtId="7" fontId="116" fillId="0" borderId="13" xfId="0" applyNumberFormat="1" applyFont="1" applyBorder="1" applyAlignment="1" applyProtection="1">
      <alignment horizontal="right" vertical="center"/>
      <protection hidden="1"/>
    </xf>
    <xf numFmtId="0" fontId="130" fillId="0" borderId="13" xfId="0" applyFont="1" applyFill="1" applyBorder="1" applyAlignment="1" applyProtection="1">
      <alignment horizontal="left" vertical="center"/>
      <protection hidden="1"/>
    </xf>
    <xf numFmtId="169" fontId="42" fillId="0" borderId="13" xfId="0" applyNumberFormat="1" applyFont="1" applyBorder="1" applyAlignment="1" applyProtection="1">
      <alignment vertical="center"/>
      <protection hidden="1"/>
    </xf>
    <xf numFmtId="169" fontId="42" fillId="0" borderId="13" xfId="0" applyNumberFormat="1" applyFont="1" applyBorder="1" applyAlignment="1" applyProtection="1">
      <alignment vertical="center" wrapText="1"/>
      <protection hidden="1"/>
    </xf>
    <xf numFmtId="5" fontId="119" fillId="0" borderId="13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167" fontId="120" fillId="0" borderId="0" xfId="0" applyNumberFormat="1" applyFont="1" applyAlignment="1" applyProtection="1">
      <alignment vertical="center"/>
      <protection hidden="1"/>
    </xf>
    <xf numFmtId="1" fontId="119" fillId="0" borderId="13" xfId="0" applyNumberFormat="1" applyFont="1" applyFill="1" applyBorder="1" applyAlignment="1" applyProtection="1">
      <alignment horizontal="center" vertical="center"/>
      <protection hidden="1"/>
    </xf>
    <xf numFmtId="165" fontId="0" fillId="0" borderId="13" xfId="0" applyNumberFormat="1" applyFill="1" applyBorder="1" applyAlignment="1" applyProtection="1">
      <alignment horizontal="center" vertical="center"/>
      <protection hidden="1"/>
    </xf>
    <xf numFmtId="0" fontId="117" fillId="0" borderId="0" xfId="0" applyFont="1" applyAlignment="1" applyProtection="1">
      <alignment horizontal="center" vertical="center"/>
      <protection hidden="1"/>
    </xf>
    <xf numFmtId="0" fontId="117" fillId="0" borderId="0" xfId="0" applyFont="1" applyAlignment="1" applyProtection="1">
      <alignment vertical="center"/>
      <protection hidden="1"/>
    </xf>
    <xf numFmtId="165" fontId="0" fillId="0" borderId="0" xfId="0" applyNumberFormat="1" applyFont="1" applyAlignment="1" applyProtection="1">
      <alignment horizontal="right" vertical="center"/>
      <protection hidden="1"/>
    </xf>
    <xf numFmtId="5" fontId="0" fillId="0" borderId="13" xfId="0" applyNumberFormat="1" applyFont="1" applyFill="1" applyBorder="1" applyAlignment="1" applyProtection="1">
      <alignment horizontal="right" vertical="center"/>
      <protection hidden="1"/>
    </xf>
    <xf numFmtId="5" fontId="0" fillId="0" borderId="13" xfId="0" applyNumberFormat="1" applyFont="1" applyBorder="1" applyAlignment="1" applyProtection="1">
      <alignment horizontal="right" vertical="center"/>
      <protection hidden="1"/>
    </xf>
    <xf numFmtId="5" fontId="0" fillId="0" borderId="13" xfId="0" applyNumberFormat="1" applyFont="1" applyBorder="1" applyAlignment="1" applyProtection="1">
      <alignment vertic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5" fontId="128" fillId="0" borderId="0" xfId="0" applyNumberFormat="1" applyFont="1" applyAlignment="1" applyProtection="1">
      <alignment horizontal="center" vertical="center"/>
      <protection hidden="1"/>
    </xf>
    <xf numFmtId="5" fontId="117" fillId="0" borderId="13" xfId="0" applyNumberFormat="1" applyFont="1" applyBorder="1" applyAlignment="1" applyProtection="1">
      <alignment horizontal="center" vertical="center"/>
      <protection hidden="1"/>
    </xf>
    <xf numFmtId="5" fontId="0" fillId="0" borderId="0" xfId="0" applyNumberFormat="1" applyFont="1" applyAlignment="1" applyProtection="1">
      <alignment vertical="center"/>
      <protection hidden="1"/>
    </xf>
    <xf numFmtId="1" fontId="50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50" fillId="0" borderId="39" xfId="0" applyNumberFormat="1" applyFont="1" applyFill="1" applyBorder="1" applyAlignment="1" applyProtection="1">
      <alignment horizontal="center" vertical="center" wrapText="1"/>
      <protection hidden="1"/>
    </xf>
    <xf numFmtId="1" fontId="50" fillId="0" borderId="59" xfId="0" applyNumberFormat="1" applyFont="1" applyFill="1" applyBorder="1" applyAlignment="1" applyProtection="1">
      <alignment horizontal="center" vertical="center" wrapText="1"/>
      <protection hidden="1"/>
    </xf>
    <xf numFmtId="165" fontId="50" fillId="0" borderId="60" xfId="0" applyNumberFormat="1" applyFont="1" applyFill="1" applyBorder="1" applyAlignment="1" applyProtection="1">
      <alignment horizontal="center" vertical="center" wrapText="1"/>
      <protection hidden="1"/>
    </xf>
    <xf numFmtId="1" fontId="50" fillId="0" borderId="28" xfId="0" applyNumberFormat="1" applyFont="1" applyFill="1" applyBorder="1" applyAlignment="1" applyProtection="1">
      <alignment horizontal="center" vertical="center" wrapText="1"/>
      <protection hidden="1"/>
    </xf>
    <xf numFmtId="1" fontId="50" fillId="0" borderId="43" xfId="0" applyNumberFormat="1" applyFont="1" applyFill="1" applyBorder="1" applyAlignment="1" applyProtection="1">
      <alignment horizontal="center" vertical="center" wrapText="1"/>
      <protection hidden="1"/>
    </xf>
    <xf numFmtId="1" fontId="50" fillId="0" borderId="42" xfId="0" applyNumberFormat="1" applyFont="1" applyFill="1" applyBorder="1" applyAlignment="1" applyProtection="1">
      <alignment horizontal="center" vertical="center" wrapText="1"/>
      <protection hidden="1"/>
    </xf>
    <xf numFmtId="165" fontId="50" fillId="0" borderId="61" xfId="0" applyNumberFormat="1" applyFont="1" applyFill="1" applyBorder="1" applyAlignment="1" applyProtection="1">
      <alignment horizontal="center" vertical="center" wrapText="1"/>
      <protection hidden="1"/>
    </xf>
    <xf numFmtId="1" fontId="50" fillId="0" borderId="32" xfId="0" applyNumberFormat="1" applyFont="1" applyFill="1" applyBorder="1" applyAlignment="1" applyProtection="1">
      <alignment horizontal="center" vertical="center" wrapText="1"/>
      <protection hidden="1"/>
    </xf>
    <xf numFmtId="1" fontId="50" fillId="0" borderId="34" xfId="0" applyNumberFormat="1" applyFont="1" applyFill="1" applyBorder="1" applyAlignment="1" applyProtection="1">
      <alignment horizontal="center" vertical="center" wrapText="1"/>
      <protection hidden="1"/>
    </xf>
    <xf numFmtId="1" fontId="50" fillId="0" borderId="62" xfId="0" applyNumberFormat="1" applyFont="1" applyFill="1" applyBorder="1" applyAlignment="1" applyProtection="1">
      <alignment horizontal="center" vertical="center" wrapText="1"/>
      <protection hidden="1"/>
    </xf>
    <xf numFmtId="165" fontId="50" fillId="0" borderId="63" xfId="0" applyNumberFormat="1" applyFont="1" applyFill="1" applyBorder="1" applyAlignment="1" applyProtection="1">
      <alignment horizontal="center" vertical="center" wrapText="1"/>
      <protection hidden="1"/>
    </xf>
    <xf numFmtId="165" fontId="50" fillId="0" borderId="64" xfId="0" applyNumberFormat="1" applyFont="1" applyFill="1" applyBorder="1" applyAlignment="1" applyProtection="1">
      <alignment horizontal="center" vertical="center" wrapText="1"/>
      <protection hidden="1"/>
    </xf>
    <xf numFmtId="0" fontId="146" fillId="0" borderId="13" xfId="0" applyFont="1" applyFill="1" applyBorder="1" applyAlignment="1" applyProtection="1">
      <alignment horizontal="center" vertical="center"/>
      <protection hidden="1"/>
    </xf>
    <xf numFmtId="0" fontId="33" fillId="0" borderId="13" xfId="0" applyNumberFormat="1" applyFont="1" applyBorder="1" applyAlignment="1" applyProtection="1">
      <alignment horizontal="center" vertical="center"/>
      <protection/>
    </xf>
    <xf numFmtId="0" fontId="33" fillId="2" borderId="21" xfId="0" applyNumberFormat="1" applyFont="1" applyFill="1" applyBorder="1" applyAlignment="1" applyProtection="1">
      <alignment horizontal="center" vertical="center"/>
      <protection locked="0"/>
    </xf>
    <xf numFmtId="0" fontId="33" fillId="2" borderId="52" xfId="0" applyNumberFormat="1" applyFont="1" applyFill="1" applyBorder="1" applyAlignment="1" applyProtection="1">
      <alignment horizontal="center" vertical="center"/>
      <protection locked="0"/>
    </xf>
    <xf numFmtId="0" fontId="33" fillId="2" borderId="22" xfId="0" applyNumberFormat="1" applyFont="1" applyFill="1" applyBorder="1" applyAlignment="1" applyProtection="1">
      <alignment horizontal="center" vertical="center"/>
      <protection locked="0"/>
    </xf>
    <xf numFmtId="0" fontId="64" fillId="0" borderId="23" xfId="0" applyFont="1" applyBorder="1" applyAlignment="1" applyProtection="1">
      <alignment horizontal="left" vertical="center"/>
      <protection/>
    </xf>
    <xf numFmtId="0" fontId="64" fillId="0" borderId="0" xfId="0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51" fillId="33" borderId="0" xfId="0" applyFont="1" applyFill="1" applyBorder="1" applyAlignment="1" applyProtection="1">
      <alignment horizontal="center" vertical="center"/>
      <protection/>
    </xf>
    <xf numFmtId="44" fontId="0" fillId="0" borderId="21" xfId="0" applyNumberFormat="1" applyFont="1" applyBorder="1" applyAlignment="1" applyProtection="1">
      <alignment horizontal="center" vertical="center"/>
      <protection/>
    </xf>
    <xf numFmtId="44" fontId="0" fillId="0" borderId="52" xfId="0" applyNumberFormat="1" applyFont="1" applyBorder="1" applyAlignment="1" applyProtection="1">
      <alignment horizontal="center" vertical="center"/>
      <protection/>
    </xf>
    <xf numFmtId="44" fontId="0" fillId="0" borderId="22" xfId="0" applyNumberFormat="1" applyFont="1" applyBorder="1" applyAlignment="1" applyProtection="1">
      <alignment horizontal="center" vertical="center"/>
      <protection/>
    </xf>
    <xf numFmtId="1" fontId="100" fillId="0" borderId="52" xfId="0" applyNumberFormat="1" applyFont="1" applyFill="1" applyBorder="1" applyAlignment="1" applyProtection="1">
      <alignment horizontal="left" vertical="center"/>
      <protection hidden="1"/>
    </xf>
    <xf numFmtId="1" fontId="100" fillId="0" borderId="22" xfId="0" applyNumberFormat="1" applyFont="1" applyFill="1" applyBorder="1" applyAlignment="1" applyProtection="1">
      <alignment horizontal="left" vertical="center"/>
      <protection hidden="1"/>
    </xf>
    <xf numFmtId="165" fontId="117" fillId="0" borderId="21" xfId="0" applyNumberFormat="1" applyFont="1" applyFill="1" applyBorder="1" applyAlignment="1" applyProtection="1">
      <alignment horizontal="center" vertical="center"/>
      <protection hidden="1"/>
    </xf>
    <xf numFmtId="165" fontId="117" fillId="0" borderId="22" xfId="0" applyNumberFormat="1" applyFont="1" applyFill="1" applyBorder="1" applyAlignment="1" applyProtection="1">
      <alignment horizontal="center" vertical="center"/>
      <protection hidden="1"/>
    </xf>
    <xf numFmtId="0" fontId="114" fillId="0" borderId="21" xfId="0" applyFont="1" applyBorder="1" applyAlignment="1" applyProtection="1">
      <alignment horizontal="center" vertical="center"/>
      <protection hidden="1"/>
    </xf>
    <xf numFmtId="0" fontId="114" fillId="0" borderId="52" xfId="0" applyFont="1" applyBorder="1" applyAlignment="1" applyProtection="1">
      <alignment horizontal="center" vertical="center"/>
      <protection hidden="1"/>
    </xf>
    <xf numFmtId="0" fontId="114" fillId="0" borderId="22" xfId="0" applyFont="1" applyBorder="1" applyAlignment="1" applyProtection="1">
      <alignment horizontal="center" vertical="center"/>
      <protection hidden="1"/>
    </xf>
    <xf numFmtId="0" fontId="135" fillId="0" borderId="51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 vertical="center"/>
      <protection/>
    </xf>
    <xf numFmtId="165" fontId="51" fillId="0" borderId="21" xfId="0" applyNumberFormat="1" applyFont="1" applyBorder="1" applyAlignment="1" applyProtection="1">
      <alignment horizontal="center" vertical="center"/>
      <protection hidden="1"/>
    </xf>
    <xf numFmtId="165" fontId="51" fillId="0" borderId="22" xfId="0" applyNumberFormat="1" applyFont="1" applyBorder="1" applyAlignment="1" applyProtection="1">
      <alignment horizontal="center" vertical="center"/>
      <protection hidden="1"/>
    </xf>
    <xf numFmtId="0" fontId="40" fillId="0" borderId="51" xfId="0" applyFont="1" applyBorder="1" applyAlignment="1" applyProtection="1">
      <alignment horizontal="center" vertical="center"/>
      <protection/>
    </xf>
    <xf numFmtId="165" fontId="51" fillId="0" borderId="51" xfId="0" applyNumberFormat="1" applyFont="1" applyBorder="1" applyAlignment="1" applyProtection="1">
      <alignment horizontal="center" vertical="center"/>
      <protection/>
    </xf>
    <xf numFmtId="0" fontId="40" fillId="0" borderId="21" xfId="0" applyFont="1" applyBorder="1" applyAlignment="1" applyProtection="1">
      <alignment horizontal="center" vertical="center"/>
      <protection/>
    </xf>
    <xf numFmtId="0" fontId="40" fillId="0" borderId="52" xfId="0" applyFont="1" applyBorder="1" applyAlignment="1" applyProtection="1">
      <alignment horizontal="center" vertical="center"/>
      <protection/>
    </xf>
    <xf numFmtId="0" fontId="40" fillId="0" borderId="22" xfId="0" applyFont="1" applyBorder="1" applyAlignment="1" applyProtection="1">
      <alignment horizontal="center" vertical="center"/>
      <protection/>
    </xf>
    <xf numFmtId="0" fontId="33" fillId="0" borderId="21" xfId="0" applyNumberFormat="1" applyFont="1" applyBorder="1" applyAlignment="1" applyProtection="1">
      <alignment horizontal="center" vertical="center"/>
      <protection/>
    </xf>
    <xf numFmtId="0" fontId="33" fillId="0" borderId="22" xfId="0" applyNumberFormat="1" applyFont="1" applyBorder="1" applyAlignment="1" applyProtection="1">
      <alignment horizontal="center" vertical="center"/>
      <protection/>
    </xf>
    <xf numFmtId="1" fontId="33" fillId="2" borderId="21" xfId="0" applyNumberFormat="1" applyFont="1" applyFill="1" applyBorder="1" applyAlignment="1" applyProtection="1">
      <alignment horizontal="center" vertical="center"/>
      <protection locked="0"/>
    </xf>
    <xf numFmtId="1" fontId="33" fillId="2" borderId="52" xfId="0" applyNumberFormat="1" applyFont="1" applyFill="1" applyBorder="1" applyAlignment="1" applyProtection="1">
      <alignment horizontal="center" vertical="center"/>
      <protection locked="0"/>
    </xf>
    <xf numFmtId="1" fontId="33" fillId="2" borderId="22" xfId="0" applyNumberFormat="1" applyFont="1" applyFill="1" applyBorder="1" applyAlignment="1" applyProtection="1">
      <alignment horizontal="center" vertical="center"/>
      <protection locked="0"/>
    </xf>
    <xf numFmtId="0" fontId="40" fillId="0" borderId="21" xfId="0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center" vertical="center"/>
      <protection/>
    </xf>
    <xf numFmtId="0" fontId="40" fillId="0" borderId="22" xfId="0" applyFont="1" applyFill="1" applyBorder="1" applyAlignment="1" applyProtection="1">
      <alignment horizontal="center" vertical="center"/>
      <protection/>
    </xf>
    <xf numFmtId="0" fontId="28" fillId="0" borderId="52" xfId="0" applyFont="1" applyBorder="1" applyAlignment="1" applyProtection="1">
      <alignment horizontal="center" vertical="center"/>
      <protection/>
    </xf>
    <xf numFmtId="0" fontId="28" fillId="0" borderId="22" xfId="0" applyFont="1" applyBorder="1" applyAlignment="1" applyProtection="1">
      <alignment horizontal="center" vertical="center"/>
      <protection/>
    </xf>
    <xf numFmtId="0" fontId="15" fillId="0" borderId="65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147" fillId="0" borderId="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51" fillId="0" borderId="21" xfId="0" applyFont="1" applyBorder="1" applyAlignment="1" applyProtection="1">
      <alignment horizontal="center" vertical="center"/>
      <protection/>
    </xf>
    <xf numFmtId="0" fontId="51" fillId="0" borderId="52" xfId="0" applyFont="1" applyBorder="1" applyAlignment="1" applyProtection="1">
      <alignment horizontal="center" vertical="center"/>
      <protection/>
    </xf>
    <xf numFmtId="0" fontId="51" fillId="0" borderId="22" xfId="0" applyFont="1" applyBorder="1" applyAlignment="1" applyProtection="1">
      <alignment horizontal="center" vertical="center"/>
      <protection/>
    </xf>
    <xf numFmtId="0" fontId="33" fillId="2" borderId="21" xfId="0" applyFont="1" applyFill="1" applyBorder="1" applyAlignment="1" applyProtection="1">
      <alignment horizontal="center" vertical="center"/>
      <protection locked="0"/>
    </xf>
    <xf numFmtId="0" fontId="33" fillId="2" borderId="52" xfId="0" applyFont="1" applyFill="1" applyBorder="1" applyAlignment="1" applyProtection="1">
      <alignment horizontal="center" vertical="center"/>
      <protection locked="0"/>
    </xf>
    <xf numFmtId="0" fontId="33" fillId="2" borderId="22" xfId="0" applyFont="1" applyFill="1" applyBorder="1" applyAlignment="1" applyProtection="1">
      <alignment horizontal="center" vertical="center"/>
      <protection locked="0"/>
    </xf>
    <xf numFmtId="0" fontId="33" fillId="33" borderId="13" xfId="0" applyNumberFormat="1" applyFont="1" applyFill="1" applyBorder="1" applyAlignment="1" applyProtection="1">
      <alignment horizontal="center" vertical="center"/>
      <protection/>
    </xf>
    <xf numFmtId="169" fontId="42" fillId="0" borderId="21" xfId="0" applyNumberFormat="1" applyFont="1" applyBorder="1" applyAlignment="1" applyProtection="1">
      <alignment horizontal="center" vertical="center" wrapText="1"/>
      <protection hidden="1"/>
    </xf>
    <xf numFmtId="169" fontId="42" fillId="0" borderId="22" xfId="0" applyNumberFormat="1" applyFont="1" applyBorder="1" applyAlignment="1" applyProtection="1">
      <alignment horizontal="center" vertical="center" wrapText="1"/>
      <protection hidden="1"/>
    </xf>
    <xf numFmtId="10" fontId="148" fillId="0" borderId="21" xfId="0" applyNumberFormat="1" applyFont="1" applyBorder="1" applyAlignment="1" applyProtection="1">
      <alignment horizontal="center" vertical="center"/>
      <protection hidden="1"/>
    </xf>
    <xf numFmtId="10" fontId="148" fillId="0" borderId="22" xfId="0" applyNumberFormat="1" applyFont="1" applyBorder="1" applyAlignment="1" applyProtection="1">
      <alignment horizontal="center" vertical="center"/>
      <protection hidden="1"/>
    </xf>
    <xf numFmtId="0" fontId="42" fillId="36" borderId="21" xfId="0" applyFont="1" applyFill="1" applyBorder="1" applyAlignment="1" applyProtection="1">
      <alignment horizontal="center" vertical="center" wrapText="1"/>
      <protection/>
    </xf>
    <xf numFmtId="0" fontId="42" fillId="36" borderId="52" xfId="0" applyFont="1" applyFill="1" applyBorder="1" applyAlignment="1" applyProtection="1">
      <alignment horizontal="center" vertical="center" wrapText="1"/>
      <protection/>
    </xf>
    <xf numFmtId="0" fontId="42" fillId="36" borderId="22" xfId="0" applyFont="1" applyFill="1" applyBorder="1" applyAlignment="1" applyProtection="1">
      <alignment horizontal="center" vertical="center" wrapText="1"/>
      <protection/>
    </xf>
    <xf numFmtId="0" fontId="66" fillId="0" borderId="21" xfId="0" applyFont="1" applyBorder="1" applyAlignment="1" applyProtection="1">
      <alignment horizontal="center" vertical="center" wrapText="1"/>
      <protection/>
    </xf>
    <xf numFmtId="0" fontId="66" fillId="0" borderId="52" xfId="0" applyFont="1" applyBorder="1" applyAlignment="1" applyProtection="1">
      <alignment horizontal="center" vertical="center" wrapText="1"/>
      <protection/>
    </xf>
    <xf numFmtId="0" fontId="66" fillId="0" borderId="22" xfId="0" applyFont="1" applyBorder="1" applyAlignment="1" applyProtection="1">
      <alignment horizontal="center" vertical="center" wrapText="1"/>
      <protection/>
    </xf>
    <xf numFmtId="0" fontId="144" fillId="0" borderId="0" xfId="0" applyFont="1" applyAlignment="1" applyProtection="1">
      <alignment horizontal="center" vertical="center"/>
      <protection/>
    </xf>
    <xf numFmtId="0" fontId="42" fillId="0" borderId="21" xfId="0" applyNumberFormat="1" applyFont="1" applyBorder="1" applyAlignment="1" applyProtection="1">
      <alignment horizontal="center" vertical="center" wrapText="1"/>
      <protection hidden="1"/>
    </xf>
    <xf numFmtId="0" fontId="42" fillId="0" borderId="22" xfId="0" applyNumberFormat="1" applyFont="1" applyBorder="1" applyAlignment="1" applyProtection="1">
      <alignment horizontal="center" vertical="center" wrapText="1"/>
      <protection hidden="1"/>
    </xf>
    <xf numFmtId="0" fontId="42" fillId="0" borderId="13" xfId="0" applyNumberFormat="1" applyFont="1" applyBorder="1" applyAlignment="1" applyProtection="1">
      <alignment horizontal="center" vertical="center" wrapText="1"/>
      <protection hidden="1"/>
    </xf>
    <xf numFmtId="0" fontId="119" fillId="0" borderId="24" xfId="0" applyFont="1" applyBorder="1" applyAlignment="1" applyProtection="1">
      <alignment horizontal="center" vertical="center" wrapText="1"/>
      <protection/>
    </xf>
    <xf numFmtId="0" fontId="119" fillId="0" borderId="45" xfId="0" applyFont="1" applyBorder="1" applyAlignment="1" applyProtection="1">
      <alignment horizontal="center" vertical="center" wrapText="1"/>
      <protection/>
    </xf>
    <xf numFmtId="0" fontId="119" fillId="0" borderId="23" xfId="0" applyFont="1" applyBorder="1" applyAlignment="1" applyProtection="1">
      <alignment horizontal="center" vertical="center" wrapText="1"/>
      <protection/>
    </xf>
    <xf numFmtId="0" fontId="119" fillId="0" borderId="46" xfId="0" applyFont="1" applyBorder="1" applyAlignment="1" applyProtection="1">
      <alignment horizontal="center" vertical="center" wrapText="1"/>
      <protection/>
    </xf>
    <xf numFmtId="0" fontId="119" fillId="0" borderId="25" xfId="0" applyFont="1" applyBorder="1" applyAlignment="1" applyProtection="1">
      <alignment horizontal="center" vertical="center" wrapText="1"/>
      <protection/>
    </xf>
    <xf numFmtId="0" fontId="119" fillId="0" borderId="47" xfId="0" applyFont="1" applyBorder="1" applyAlignment="1" applyProtection="1">
      <alignment horizontal="center" vertical="center" wrapText="1"/>
      <protection/>
    </xf>
    <xf numFmtId="169" fontId="42" fillId="0" borderId="21" xfId="0" applyNumberFormat="1" applyFont="1" applyBorder="1" applyAlignment="1" applyProtection="1">
      <alignment vertical="center" wrapText="1"/>
      <protection hidden="1"/>
    </xf>
    <xf numFmtId="169" fontId="42" fillId="0" borderId="22" xfId="0" applyNumberFormat="1" applyFont="1" applyBorder="1" applyAlignment="1" applyProtection="1">
      <alignment vertical="center" wrapText="1"/>
      <protection hidden="1"/>
    </xf>
    <xf numFmtId="0" fontId="120" fillId="0" borderId="0" xfId="0" applyFont="1" applyBorder="1" applyAlignment="1" applyProtection="1">
      <alignment horizontal="center" vertical="center"/>
      <protection/>
    </xf>
    <xf numFmtId="0" fontId="125" fillId="0" borderId="21" xfId="0" applyFont="1" applyBorder="1" applyAlignment="1" applyProtection="1">
      <alignment horizontal="center" vertical="center"/>
      <protection/>
    </xf>
    <xf numFmtId="0" fontId="125" fillId="0" borderId="52" xfId="0" applyFont="1" applyBorder="1" applyAlignment="1" applyProtection="1">
      <alignment horizontal="center" vertical="center"/>
      <protection/>
    </xf>
    <xf numFmtId="0" fontId="125" fillId="0" borderId="22" xfId="0" applyFont="1" applyBorder="1" applyAlignment="1" applyProtection="1">
      <alignment horizontal="center" vertical="center"/>
      <protection/>
    </xf>
    <xf numFmtId="1" fontId="33" fillId="7" borderId="24" xfId="0" applyNumberFormat="1" applyFont="1" applyFill="1" applyBorder="1" applyAlignment="1" applyProtection="1">
      <alignment horizontal="left" vertical="top" wrapText="1"/>
      <protection locked="0"/>
    </xf>
    <xf numFmtId="1" fontId="33" fillId="7" borderId="51" xfId="0" applyNumberFormat="1" applyFont="1" applyFill="1" applyBorder="1" applyAlignment="1" applyProtection="1">
      <alignment horizontal="left" vertical="top" wrapText="1"/>
      <protection locked="0"/>
    </xf>
    <xf numFmtId="1" fontId="33" fillId="7" borderId="45" xfId="0" applyNumberFormat="1" applyFont="1" applyFill="1" applyBorder="1" applyAlignment="1" applyProtection="1">
      <alignment horizontal="left" vertical="top" wrapText="1"/>
      <protection locked="0"/>
    </xf>
    <xf numFmtId="1" fontId="33" fillId="7" borderId="25" xfId="0" applyNumberFormat="1" applyFont="1" applyFill="1" applyBorder="1" applyAlignment="1" applyProtection="1">
      <alignment horizontal="left" vertical="top" wrapText="1"/>
      <protection locked="0"/>
    </xf>
    <xf numFmtId="1" fontId="33" fillId="7" borderId="65" xfId="0" applyNumberFormat="1" applyFont="1" applyFill="1" applyBorder="1" applyAlignment="1" applyProtection="1">
      <alignment horizontal="left" vertical="top" wrapText="1"/>
      <protection locked="0"/>
    </xf>
    <xf numFmtId="1" fontId="33" fillId="7" borderId="47" xfId="0" applyNumberFormat="1" applyFont="1" applyFill="1" applyBorder="1" applyAlignment="1" applyProtection="1">
      <alignment horizontal="left" vertical="top" wrapText="1"/>
      <protection locked="0"/>
    </xf>
    <xf numFmtId="1" fontId="71" fillId="0" borderId="0" xfId="0" applyNumberFormat="1" applyFont="1" applyBorder="1" applyAlignment="1" applyProtection="1">
      <alignment horizontal="center" vertical="center" wrapText="1"/>
      <protection/>
    </xf>
    <xf numFmtId="0" fontId="127" fillId="0" borderId="0" xfId="0" applyFont="1" applyAlignment="1" applyProtection="1">
      <alignment horizontal="center" vertical="center"/>
      <protection/>
    </xf>
    <xf numFmtId="0" fontId="36" fillId="7" borderId="37" xfId="0" applyFont="1" applyFill="1" applyBorder="1" applyAlignment="1" applyProtection="1">
      <alignment horizontal="center" vertical="center" wrapText="1"/>
      <protection locked="0"/>
    </xf>
    <xf numFmtId="0" fontId="36" fillId="7" borderId="38" xfId="0" applyFont="1" applyFill="1" applyBorder="1" applyAlignment="1" applyProtection="1">
      <alignment horizontal="center" vertical="center" wrapText="1"/>
      <protection locked="0"/>
    </xf>
    <xf numFmtId="0" fontId="36" fillId="7" borderId="36" xfId="0" applyFont="1" applyFill="1" applyBorder="1" applyAlignment="1" applyProtection="1">
      <alignment horizontal="center" vertical="center" wrapText="1"/>
      <protection locked="0"/>
    </xf>
    <xf numFmtId="0" fontId="45" fillId="0" borderId="66" xfId="0" applyFont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9" fillId="7" borderId="0" xfId="0" applyFont="1" applyFill="1" applyAlignment="1" applyProtection="1">
      <alignment horizontal="right" vertical="center"/>
      <protection locked="0"/>
    </xf>
    <xf numFmtId="0" fontId="10" fillId="7" borderId="67" xfId="0" applyFont="1" applyFill="1" applyBorder="1" applyAlignment="1" applyProtection="1">
      <alignment horizontal="center" vertical="center"/>
      <protection locked="0"/>
    </xf>
    <xf numFmtId="0" fontId="10" fillId="7" borderId="68" xfId="0" applyFont="1" applyFill="1" applyBorder="1" applyAlignment="1" applyProtection="1">
      <alignment horizontal="center" vertical="center"/>
      <protection locked="0"/>
    </xf>
    <xf numFmtId="0" fontId="10" fillId="7" borderId="69" xfId="0" applyFont="1" applyFill="1" applyBorder="1" applyAlignment="1" applyProtection="1">
      <alignment horizontal="center" vertical="center"/>
      <protection locked="0"/>
    </xf>
    <xf numFmtId="0" fontId="10" fillId="0" borderId="70" xfId="0" applyFont="1" applyBorder="1" applyAlignment="1" applyProtection="1">
      <alignment horizontal="center" vertical="center"/>
      <protection locked="0"/>
    </xf>
    <xf numFmtId="0" fontId="73" fillId="0" borderId="0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9" fillId="7" borderId="0" xfId="0" applyFont="1" applyFill="1" applyAlignment="1" applyProtection="1">
      <alignment horizontal="left" vertical="center"/>
      <protection locked="0"/>
    </xf>
    <xf numFmtId="0" fontId="149" fillId="7" borderId="0" xfId="0" applyFont="1" applyFill="1" applyAlignment="1" applyProtection="1">
      <alignment horizontal="left" vertical="center"/>
      <protection locked="0"/>
    </xf>
    <xf numFmtId="0" fontId="9" fillId="7" borderId="0" xfId="0" applyFont="1" applyFill="1" applyAlignment="1" applyProtection="1">
      <alignment vertical="center"/>
      <protection locked="0"/>
    </xf>
    <xf numFmtId="0" fontId="117" fillId="0" borderId="0" xfId="0" applyFont="1" applyAlignment="1" applyProtection="1">
      <alignment vertical="center" wrapText="1"/>
      <protection/>
    </xf>
    <xf numFmtId="14" fontId="122" fillId="0" borderId="0" xfId="0" applyNumberFormat="1" applyFont="1" applyAlignment="1" applyProtection="1">
      <alignment horizontal="center" vertical="center" wrapText="1"/>
      <protection/>
    </xf>
    <xf numFmtId="0" fontId="122" fillId="0" borderId="0" xfId="0" applyFont="1" applyAlignment="1" applyProtection="1">
      <alignment horizontal="center" vertical="center" wrapText="1"/>
      <protection/>
    </xf>
    <xf numFmtId="0" fontId="72" fillId="0" borderId="65" xfId="0" applyFont="1" applyBorder="1" applyAlignment="1" applyProtection="1">
      <alignment horizontal="center" vertical="center" wrapText="1"/>
      <protection/>
    </xf>
    <xf numFmtId="0" fontId="7" fillId="7" borderId="70" xfId="0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20" fillId="0" borderId="0" xfId="0" applyFont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15" fontId="0" fillId="7" borderId="21" xfId="0" applyNumberFormat="1" applyFill="1" applyBorder="1" applyAlignment="1" applyProtection="1">
      <alignment horizontal="center" vertical="center"/>
      <protection locked="0"/>
    </xf>
    <xf numFmtId="0" fontId="0" fillId="7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150" fillId="0" borderId="0" xfId="0" applyFont="1" applyAlignment="1" applyProtection="1">
      <alignment horizontal="center" vertical="center"/>
      <protection/>
    </xf>
    <xf numFmtId="0" fontId="150" fillId="0" borderId="46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9" fillId="0" borderId="60" xfId="0" applyFont="1" applyBorder="1" applyAlignment="1" applyProtection="1">
      <alignment horizontal="center" vertical="center" wrapText="1"/>
      <protection/>
    </xf>
    <xf numFmtId="0" fontId="19" fillId="0" borderId="71" xfId="0" applyFont="1" applyBorder="1" applyAlignment="1" applyProtection="1">
      <alignment horizontal="center" vertical="center" wrapText="1"/>
      <protection/>
    </xf>
    <xf numFmtId="0" fontId="122" fillId="0" borderId="20" xfId="0" applyFont="1" applyBorder="1" applyAlignment="1" applyProtection="1">
      <alignment horizontal="center" vertical="center" wrapText="1"/>
      <protection/>
    </xf>
    <xf numFmtId="0" fontId="122" fillId="0" borderId="17" xfId="0" applyFont="1" applyBorder="1" applyAlignment="1" applyProtection="1">
      <alignment horizontal="center" vertical="center" wrapText="1"/>
      <protection/>
    </xf>
    <xf numFmtId="10" fontId="117" fillId="0" borderId="0" xfId="0" applyNumberFormat="1" applyFont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center" vertical="center" wrapText="1"/>
      <protection/>
    </xf>
    <xf numFmtId="0" fontId="135" fillId="0" borderId="0" xfId="0" applyFont="1" applyBorder="1" applyAlignment="1" applyProtection="1">
      <alignment horizontal="left" vertical="center" wrapText="1"/>
      <protection/>
    </xf>
    <xf numFmtId="0" fontId="116" fillId="0" borderId="51" xfId="0" applyFont="1" applyBorder="1" applyAlignment="1" applyProtection="1">
      <alignment horizontal="right" vertical="top" wrapText="1"/>
      <protection/>
    </xf>
    <xf numFmtId="0" fontId="70" fillId="0" borderId="24" xfId="0" applyFont="1" applyBorder="1" applyAlignment="1" applyProtection="1">
      <alignment horizontal="center" vertical="center" wrapText="1"/>
      <protection/>
    </xf>
    <xf numFmtId="0" fontId="70" fillId="0" borderId="45" xfId="0" applyFont="1" applyBorder="1" applyAlignment="1" applyProtection="1">
      <alignment horizontal="center" vertical="center" wrapText="1"/>
      <protection/>
    </xf>
    <xf numFmtId="0" fontId="70" fillId="0" borderId="23" xfId="0" applyFont="1" applyBorder="1" applyAlignment="1" applyProtection="1">
      <alignment horizontal="center" vertical="center" wrapText="1"/>
      <protection/>
    </xf>
    <xf numFmtId="0" fontId="70" fillId="0" borderId="46" xfId="0" applyFont="1" applyBorder="1" applyAlignment="1" applyProtection="1">
      <alignment horizontal="center" vertical="center" wrapText="1"/>
      <protection/>
    </xf>
    <xf numFmtId="0" fontId="70" fillId="0" borderId="25" xfId="0" applyFont="1" applyBorder="1" applyAlignment="1" applyProtection="1">
      <alignment horizontal="center" vertical="center" wrapText="1"/>
      <protection/>
    </xf>
    <xf numFmtId="0" fontId="70" fillId="0" borderId="4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165" fontId="117" fillId="0" borderId="0" xfId="0" applyNumberFormat="1" applyFont="1" applyBorder="1" applyAlignment="1" applyProtection="1">
      <alignment horizontal="center" vertical="center"/>
      <protection hidden="1"/>
    </xf>
    <xf numFmtId="165" fontId="117" fillId="0" borderId="0" xfId="0" applyNumberFormat="1" applyFont="1" applyAlignment="1" applyProtection="1">
      <alignment horizontal="center" vertical="center"/>
      <protection hidden="1"/>
    </xf>
    <xf numFmtId="0" fontId="114" fillId="0" borderId="0" xfId="0" applyFont="1" applyAlignment="1" applyProtection="1">
      <alignment horizontal="right" vertical="center"/>
      <protection/>
    </xf>
    <xf numFmtId="0" fontId="68" fillId="7" borderId="37" xfId="0" applyFont="1" applyFill="1" applyBorder="1" applyAlignment="1" applyProtection="1">
      <alignment horizontal="center" vertical="center" wrapText="1"/>
      <protection locked="0"/>
    </xf>
    <xf numFmtId="0" fontId="68" fillId="7" borderId="38" xfId="0" applyFont="1" applyFill="1" applyBorder="1" applyAlignment="1" applyProtection="1">
      <alignment horizontal="center" vertical="center" wrapText="1"/>
      <protection locked="0"/>
    </xf>
    <xf numFmtId="0" fontId="68" fillId="7" borderId="36" xfId="0" applyFont="1" applyFill="1" applyBorder="1" applyAlignment="1" applyProtection="1">
      <alignment horizontal="center" vertical="center" wrapText="1"/>
      <protection locked="0"/>
    </xf>
    <xf numFmtId="0" fontId="45" fillId="0" borderId="57" xfId="0" applyFont="1" applyFill="1" applyBorder="1" applyAlignment="1" applyProtection="1">
      <alignment horizontal="center" vertical="top" wrapText="1"/>
      <protection/>
    </xf>
    <xf numFmtId="0" fontId="120" fillId="0" borderId="50" xfId="0" applyFont="1" applyBorder="1" applyAlignment="1" applyProtection="1">
      <alignment horizontal="center"/>
      <protection/>
    </xf>
    <xf numFmtId="0" fontId="45" fillId="0" borderId="66" xfId="0" applyFont="1" applyFill="1" applyBorder="1" applyAlignment="1" applyProtection="1">
      <alignment horizontal="center" vertical="center" wrapText="1"/>
      <protection/>
    </xf>
    <xf numFmtId="0" fontId="45" fillId="0" borderId="57" xfId="0" applyFont="1" applyFill="1" applyBorder="1" applyAlignment="1" applyProtection="1">
      <alignment horizontal="center" vertical="center" wrapText="1"/>
      <protection/>
    </xf>
    <xf numFmtId="0" fontId="45" fillId="0" borderId="49" xfId="0" applyFont="1" applyFill="1" applyBorder="1" applyAlignment="1" applyProtection="1">
      <alignment horizontal="center" vertical="center" wrapText="1"/>
      <protection/>
    </xf>
    <xf numFmtId="0" fontId="117" fillId="0" borderId="12" xfId="0" applyFont="1" applyBorder="1" applyAlignment="1" applyProtection="1">
      <alignment horizontal="center" vertical="center"/>
      <protection/>
    </xf>
    <xf numFmtId="0" fontId="125" fillId="0" borderId="12" xfId="0" applyFont="1" applyBorder="1" applyAlignment="1" applyProtection="1">
      <alignment horizontal="center" vertical="center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45" fillId="0" borderId="66" xfId="0" applyFont="1" applyBorder="1" applyAlignment="1" applyProtection="1">
      <alignment horizontal="center" vertical="center" wrapText="1"/>
      <protection/>
    </xf>
    <xf numFmtId="0" fontId="45" fillId="0" borderId="57" xfId="0" applyFont="1" applyBorder="1" applyAlignment="1" applyProtection="1">
      <alignment horizontal="center" vertical="center" wrapText="1"/>
      <protection/>
    </xf>
    <xf numFmtId="0" fontId="45" fillId="0" borderId="49" xfId="0" applyFont="1" applyBorder="1" applyAlignment="1" applyProtection="1">
      <alignment horizontal="center" vertical="center" wrapText="1"/>
      <protection/>
    </xf>
    <xf numFmtId="0" fontId="117" fillId="0" borderId="0" xfId="0" applyFont="1" applyAlignment="1" applyProtection="1">
      <alignment horizontal="center"/>
      <protection/>
    </xf>
    <xf numFmtId="0" fontId="0" fillId="7" borderId="21" xfId="0" applyFill="1" applyBorder="1" applyAlignment="1" applyProtection="1">
      <alignment horizontal="left" vertical="top" wrapText="1"/>
      <protection locked="0"/>
    </xf>
    <xf numFmtId="0" fontId="0" fillId="7" borderId="52" xfId="0" applyFill="1" applyBorder="1" applyAlignment="1" applyProtection="1">
      <alignment horizontal="left" vertical="top" wrapText="1"/>
      <protection locked="0"/>
    </xf>
    <xf numFmtId="0" fontId="0" fillId="7" borderId="22" xfId="0" applyFill="1" applyBorder="1" applyAlignment="1" applyProtection="1">
      <alignment horizontal="left" vertical="top" wrapText="1"/>
      <protection locked="0"/>
    </xf>
    <xf numFmtId="0" fontId="117" fillId="0" borderId="51" xfId="0" applyFont="1" applyBorder="1" applyAlignment="1" applyProtection="1">
      <alignment horizontal="left"/>
      <protection/>
    </xf>
    <xf numFmtId="0" fontId="117" fillId="0" borderId="45" xfId="0" applyFont="1" applyBorder="1" applyAlignment="1" applyProtection="1">
      <alignment horizontal="left"/>
      <protection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0" borderId="47" xfId="0" applyFont="1" applyFill="1" applyBorder="1" applyAlignment="1" applyProtection="1">
      <alignment horizontal="center" vertical="center"/>
      <protection hidden="1"/>
    </xf>
    <xf numFmtId="0" fontId="143" fillId="0" borderId="0" xfId="0" applyFont="1" applyAlignment="1" applyProtection="1">
      <alignment horizontal="right" vertical="center"/>
      <protection/>
    </xf>
    <xf numFmtId="0" fontId="143" fillId="0" borderId="46" xfId="0" applyFont="1" applyBorder="1" applyAlignment="1" applyProtection="1">
      <alignment horizontal="right" vertical="center"/>
      <protection/>
    </xf>
    <xf numFmtId="0" fontId="146" fillId="0" borderId="25" xfId="0" applyFont="1" applyFill="1" applyBorder="1" applyAlignment="1" applyProtection="1">
      <alignment horizontal="center" vertical="center"/>
      <protection hidden="1"/>
    </xf>
    <xf numFmtId="0" fontId="146" fillId="0" borderId="47" xfId="0" applyFont="1" applyFill="1" applyBorder="1" applyAlignment="1" applyProtection="1">
      <alignment horizontal="center" vertical="center"/>
      <protection hidden="1"/>
    </xf>
    <xf numFmtId="0" fontId="0" fillId="7" borderId="52" xfId="0" applyFont="1" applyFill="1" applyBorder="1" applyAlignment="1" applyProtection="1">
      <alignment horizontal="left" vertical="top" wrapText="1"/>
      <protection locked="0"/>
    </xf>
    <xf numFmtId="0" fontId="0" fillId="7" borderId="22" xfId="0" applyFont="1" applyFill="1" applyBorder="1" applyAlignment="1" applyProtection="1">
      <alignment horizontal="left" vertical="top" wrapText="1"/>
      <protection locked="0"/>
    </xf>
    <xf numFmtId="0" fontId="114" fillId="0" borderId="52" xfId="0" applyFont="1" applyBorder="1" applyAlignment="1" applyProtection="1">
      <alignment horizontal="center"/>
      <protection/>
    </xf>
    <xf numFmtId="0" fontId="117" fillId="0" borderId="0" xfId="0" applyFont="1" applyAlignment="1" applyProtection="1">
      <alignment horizontal="left"/>
      <protection/>
    </xf>
    <xf numFmtId="0" fontId="125" fillId="0" borderId="25" xfId="0" applyFont="1" applyFill="1" applyBorder="1" applyAlignment="1" applyProtection="1">
      <alignment horizontal="center" vertical="center"/>
      <protection hidden="1"/>
    </xf>
    <xf numFmtId="0" fontId="125" fillId="0" borderId="47" xfId="0" applyFont="1" applyFill="1" applyBorder="1" applyAlignment="1" applyProtection="1">
      <alignment horizontal="center" vertical="center"/>
      <protection hidden="1"/>
    </xf>
    <xf numFmtId="0" fontId="143" fillId="0" borderId="0" xfId="0" applyFont="1" applyAlignment="1" applyProtection="1">
      <alignment horizontal="left"/>
      <protection/>
    </xf>
    <xf numFmtId="0" fontId="126" fillId="0" borderId="25" xfId="0" applyFont="1" applyFill="1" applyBorder="1" applyAlignment="1" applyProtection="1">
      <alignment horizontal="center" vertical="center"/>
      <protection hidden="1"/>
    </xf>
    <xf numFmtId="0" fontId="126" fillId="0" borderId="47" xfId="0" applyFont="1" applyFill="1" applyBorder="1" applyAlignment="1" applyProtection="1">
      <alignment horizontal="center" vertical="center"/>
      <protection hidden="1"/>
    </xf>
    <xf numFmtId="0" fontId="117" fillId="0" borderId="21" xfId="0" applyFont="1" applyBorder="1" applyAlignment="1" applyProtection="1">
      <alignment horizontal="center" vertical="center"/>
      <protection/>
    </xf>
    <xf numFmtId="0" fontId="117" fillId="0" borderId="22" xfId="0" applyFont="1" applyBorder="1" applyAlignment="1" applyProtection="1">
      <alignment horizontal="center" vertical="center"/>
      <protection/>
    </xf>
    <xf numFmtId="0" fontId="117" fillId="0" borderId="23" xfId="0" applyFont="1" applyBorder="1" applyAlignment="1" applyProtection="1">
      <alignment horizontal="center" vertical="center"/>
      <protection/>
    </xf>
    <xf numFmtId="0" fontId="117" fillId="0" borderId="0" xfId="0" applyFont="1" applyBorder="1" applyAlignment="1" applyProtection="1">
      <alignment horizontal="center" vertical="center"/>
      <protection/>
    </xf>
    <xf numFmtId="0" fontId="125" fillId="7" borderId="24" xfId="0" applyFont="1" applyFill="1" applyBorder="1" applyAlignment="1" applyProtection="1">
      <alignment horizontal="center" vertical="center" wrapText="1"/>
      <protection locked="0"/>
    </xf>
    <xf numFmtId="0" fontId="125" fillId="7" borderId="51" xfId="0" applyFont="1" applyFill="1" applyBorder="1" applyAlignment="1" applyProtection="1">
      <alignment horizontal="center" vertical="center" wrapText="1"/>
      <protection locked="0"/>
    </xf>
    <xf numFmtId="0" fontId="125" fillId="7" borderId="45" xfId="0" applyFont="1" applyFill="1" applyBorder="1" applyAlignment="1" applyProtection="1">
      <alignment horizontal="center" vertical="center" wrapText="1"/>
      <protection locked="0"/>
    </xf>
    <xf numFmtId="0" fontId="125" fillId="7" borderId="25" xfId="0" applyFont="1" applyFill="1" applyBorder="1" applyAlignment="1" applyProtection="1">
      <alignment horizontal="center" vertical="center" wrapText="1"/>
      <protection locked="0"/>
    </xf>
    <xf numFmtId="0" fontId="125" fillId="7" borderId="65" xfId="0" applyFont="1" applyFill="1" applyBorder="1" applyAlignment="1" applyProtection="1">
      <alignment horizontal="center" vertical="center" wrapText="1"/>
      <protection locked="0"/>
    </xf>
    <xf numFmtId="0" fontId="125" fillId="7" borderId="47" xfId="0" applyFont="1" applyFill="1" applyBorder="1" applyAlignment="1" applyProtection="1">
      <alignment horizontal="center" vertical="center" wrapText="1"/>
      <protection locked="0"/>
    </xf>
    <xf numFmtId="0" fontId="125" fillId="0" borderId="0" xfId="0" applyFont="1" applyAlignment="1" applyProtection="1">
      <alignment horizontal="center"/>
      <protection/>
    </xf>
    <xf numFmtId="0" fontId="125" fillId="0" borderId="46" xfId="0" applyFont="1" applyBorder="1" applyAlignment="1" applyProtection="1">
      <alignment horizontal="center"/>
      <protection/>
    </xf>
    <xf numFmtId="0" fontId="117" fillId="0" borderId="65" xfId="0" applyFont="1" applyFill="1" applyBorder="1" applyAlignment="1" applyProtection="1">
      <alignment horizontal="center"/>
      <protection/>
    </xf>
    <xf numFmtId="0" fontId="0" fillId="7" borderId="21" xfId="0" applyFill="1" applyBorder="1" applyAlignment="1" applyProtection="1">
      <alignment horizontal="center" vertical="center"/>
      <protection locked="0"/>
    </xf>
    <xf numFmtId="0" fontId="0" fillId="7" borderId="52" xfId="0" applyFont="1" applyFill="1" applyBorder="1" applyAlignment="1" applyProtection="1">
      <alignment horizontal="center" vertical="center"/>
      <protection locked="0"/>
    </xf>
    <xf numFmtId="0" fontId="151" fillId="0" borderId="21" xfId="0" applyFont="1" applyBorder="1" applyAlignment="1" applyProtection="1">
      <alignment horizontal="center" vertical="center"/>
      <protection/>
    </xf>
    <xf numFmtId="0" fontId="151" fillId="0" borderId="22" xfId="0" applyFont="1" applyBorder="1" applyAlignment="1" applyProtection="1">
      <alignment horizontal="center" vertical="center"/>
      <protection/>
    </xf>
    <xf numFmtId="0" fontId="152" fillId="7" borderId="21" xfId="0" applyFont="1" applyFill="1" applyBorder="1" applyAlignment="1" applyProtection="1">
      <alignment horizontal="center" vertical="center"/>
      <protection locked="0"/>
    </xf>
    <xf numFmtId="0" fontId="152" fillId="7" borderId="22" xfId="0" applyFont="1" applyFill="1" applyBorder="1" applyAlignment="1" applyProtection="1">
      <alignment horizontal="center" vertical="center"/>
      <protection locked="0"/>
    </xf>
    <xf numFmtId="0" fontId="116" fillId="0" borderId="65" xfId="0" applyFont="1" applyBorder="1" applyAlignment="1" applyProtection="1">
      <alignment horizontal="left" vertical="center"/>
      <protection/>
    </xf>
    <xf numFmtId="0" fontId="117" fillId="7" borderId="21" xfId="0" applyFont="1" applyFill="1" applyBorder="1" applyAlignment="1" applyProtection="1">
      <alignment horizontal="center" vertical="center"/>
      <protection locked="0"/>
    </xf>
    <xf numFmtId="0" fontId="117" fillId="7" borderId="22" xfId="0" applyFont="1" applyFill="1" applyBorder="1" applyAlignment="1" applyProtection="1">
      <alignment horizontal="center" vertical="center"/>
      <protection locked="0"/>
    </xf>
    <xf numFmtId="0" fontId="120" fillId="0" borderId="21" xfId="0" applyFont="1" applyBorder="1" applyAlignment="1" applyProtection="1">
      <alignment horizontal="center" vertical="center"/>
      <protection/>
    </xf>
    <xf numFmtId="0" fontId="120" fillId="0" borderId="52" xfId="0" applyFont="1" applyBorder="1" applyAlignment="1" applyProtection="1">
      <alignment horizontal="center" vertical="center"/>
      <protection/>
    </xf>
    <xf numFmtId="0" fontId="120" fillId="0" borderId="22" xfId="0" applyFont="1" applyBorder="1" applyAlignment="1" applyProtection="1">
      <alignment horizontal="center" vertical="center"/>
      <protection/>
    </xf>
    <xf numFmtId="0" fontId="117" fillId="7" borderId="21" xfId="0" applyFont="1" applyFill="1" applyBorder="1" applyAlignment="1" applyProtection="1">
      <alignment horizontal="center" vertical="center"/>
      <protection locked="0"/>
    </xf>
    <xf numFmtId="0" fontId="117" fillId="7" borderId="22" xfId="0" applyFont="1" applyFill="1" applyBorder="1" applyAlignment="1" applyProtection="1">
      <alignment horizontal="center" vertical="center"/>
      <protection locked="0"/>
    </xf>
    <xf numFmtId="0" fontId="117" fillId="0" borderId="21" xfId="0" applyFont="1" applyFill="1" applyBorder="1" applyAlignment="1" applyProtection="1">
      <alignment horizontal="center" vertical="center"/>
      <protection/>
    </xf>
    <xf numFmtId="0" fontId="117" fillId="0" borderId="52" xfId="0" applyFont="1" applyFill="1" applyBorder="1" applyAlignment="1" applyProtection="1">
      <alignment horizontal="center" vertical="center"/>
      <protection/>
    </xf>
    <xf numFmtId="0" fontId="117" fillId="0" borderId="22" xfId="0" applyFont="1" applyFill="1" applyBorder="1" applyAlignment="1" applyProtection="1">
      <alignment horizontal="center" vertical="center"/>
      <protection/>
    </xf>
    <xf numFmtId="0" fontId="0" fillId="7" borderId="52" xfId="0" applyFill="1" applyBorder="1" applyAlignment="1" applyProtection="1">
      <alignment horizontal="center" vertical="center"/>
      <protection locked="0"/>
    </xf>
    <xf numFmtId="0" fontId="0" fillId="7" borderId="22" xfId="0" applyFill="1" applyBorder="1" applyAlignment="1" applyProtection="1">
      <alignment horizontal="center" vertical="center"/>
      <protection locked="0"/>
    </xf>
    <xf numFmtId="0" fontId="120" fillId="0" borderId="0" xfId="0" applyFont="1" applyAlignment="1" applyProtection="1">
      <alignment horizontal="center" vertical="center"/>
      <protection/>
    </xf>
    <xf numFmtId="0" fontId="125" fillId="0" borderId="0" xfId="0" applyFont="1" applyAlignment="1" applyProtection="1">
      <alignment horizontal="center" vertical="center"/>
      <protection/>
    </xf>
    <xf numFmtId="0" fontId="125" fillId="0" borderId="51" xfId="0" applyFont="1" applyBorder="1" applyAlignment="1" applyProtection="1">
      <alignment horizontal="right" vertical="center"/>
      <protection/>
    </xf>
    <xf numFmtId="0" fontId="125" fillId="0" borderId="45" xfId="0" applyFont="1" applyBorder="1" applyAlignment="1" applyProtection="1">
      <alignment horizontal="right" vertical="center"/>
      <protection/>
    </xf>
    <xf numFmtId="0" fontId="125" fillId="0" borderId="0" xfId="0" applyFont="1" applyAlignment="1" applyProtection="1">
      <alignment horizontal="right" vertical="center"/>
      <protection/>
    </xf>
    <xf numFmtId="0" fontId="125" fillId="0" borderId="46" xfId="0" applyFont="1" applyBorder="1" applyAlignment="1" applyProtection="1">
      <alignment horizontal="right" vertical="center"/>
      <protection/>
    </xf>
    <xf numFmtId="0" fontId="120" fillId="0" borderId="21" xfId="0" applyFont="1" applyBorder="1" applyAlignment="1" applyProtection="1">
      <alignment horizontal="center" vertical="center"/>
      <protection/>
    </xf>
    <xf numFmtId="0" fontId="120" fillId="0" borderId="22" xfId="0" applyFont="1" applyBorder="1" applyAlignment="1" applyProtection="1">
      <alignment horizontal="center" vertical="center"/>
      <protection/>
    </xf>
    <xf numFmtId="0" fontId="144" fillId="0" borderId="65" xfId="0" applyFont="1" applyBorder="1" applyAlignment="1" applyProtection="1">
      <alignment horizontal="center" vertical="center"/>
      <protection/>
    </xf>
    <xf numFmtId="0" fontId="117" fillId="2" borderId="21" xfId="0" applyFont="1" applyFill="1" applyBorder="1" applyAlignment="1" applyProtection="1">
      <alignment horizontal="center" vertical="center"/>
      <protection/>
    </xf>
    <xf numFmtId="0" fontId="117" fillId="2" borderId="52" xfId="0" applyFont="1" applyFill="1" applyBorder="1" applyAlignment="1" applyProtection="1">
      <alignment horizontal="center" vertical="center"/>
      <protection/>
    </xf>
    <xf numFmtId="0" fontId="117" fillId="2" borderId="22" xfId="0" applyFont="1" applyFill="1" applyBorder="1" applyAlignment="1" applyProtection="1">
      <alignment horizontal="center" vertical="center"/>
      <protection/>
    </xf>
    <xf numFmtId="1" fontId="33" fillId="6" borderId="21" xfId="0" applyNumberFormat="1" applyFont="1" applyFill="1" applyBorder="1" applyAlignment="1" applyProtection="1">
      <alignment horizontal="center" vertical="center"/>
      <protection locked="0"/>
    </xf>
    <xf numFmtId="1" fontId="33" fillId="6" borderId="52" xfId="0" applyNumberFormat="1" applyFont="1" applyFill="1" applyBorder="1" applyAlignment="1" applyProtection="1">
      <alignment horizontal="center" vertical="center"/>
      <protection locked="0"/>
    </xf>
    <xf numFmtId="1" fontId="33" fillId="6" borderId="22" xfId="0" applyNumberFormat="1" applyFont="1" applyFill="1" applyBorder="1" applyAlignment="1" applyProtection="1">
      <alignment horizontal="center" vertical="center"/>
      <protection locked="0"/>
    </xf>
    <xf numFmtId="0" fontId="40" fillId="33" borderId="21" xfId="0" applyFont="1" applyFill="1" applyBorder="1" applyAlignment="1" applyProtection="1">
      <alignment horizontal="center" vertical="center"/>
      <protection/>
    </xf>
    <xf numFmtId="0" fontId="40" fillId="33" borderId="52" xfId="0" applyFont="1" applyFill="1" applyBorder="1" applyAlignment="1" applyProtection="1">
      <alignment horizontal="center" vertical="center"/>
      <protection/>
    </xf>
    <xf numFmtId="0" fontId="40" fillId="33" borderId="22" xfId="0" applyFont="1" applyFill="1" applyBorder="1" applyAlignment="1" applyProtection="1">
      <alignment horizontal="center" vertical="center"/>
      <protection/>
    </xf>
    <xf numFmtId="0" fontId="122" fillId="0" borderId="23" xfId="0" applyFont="1" applyFill="1" applyBorder="1" applyAlignment="1" applyProtection="1">
      <alignment horizontal="center" vertical="center"/>
      <protection/>
    </xf>
    <xf numFmtId="0" fontId="122" fillId="0" borderId="0" xfId="0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/>
    </xf>
    <xf numFmtId="0" fontId="15" fillId="33" borderId="52" xfId="0" applyFont="1" applyFill="1" applyBorder="1" applyAlignment="1" applyProtection="1">
      <alignment horizontal="center" vertical="center"/>
      <protection/>
    </xf>
    <xf numFmtId="0" fontId="15" fillId="33" borderId="22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right" vertical="center"/>
      <protection/>
    </xf>
    <xf numFmtId="0" fontId="0" fillId="33" borderId="52" xfId="0" applyFont="1" applyFill="1" applyBorder="1" applyAlignment="1" applyProtection="1">
      <alignment horizontal="right" vertical="center"/>
      <protection/>
    </xf>
    <xf numFmtId="0" fontId="0" fillId="33" borderId="22" xfId="0" applyFont="1" applyFill="1" applyBorder="1" applyAlignment="1" applyProtection="1">
      <alignment horizontal="right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33" fillId="33" borderId="21" xfId="0" applyNumberFormat="1" applyFont="1" applyFill="1" applyBorder="1" applyAlignment="1" applyProtection="1">
      <alignment horizontal="center" vertical="center"/>
      <protection/>
    </xf>
    <xf numFmtId="0" fontId="33" fillId="33" borderId="22" xfId="0" applyNumberFormat="1" applyFont="1" applyFill="1" applyBorder="1" applyAlignment="1" applyProtection="1">
      <alignment horizontal="center" vertical="center"/>
      <protection/>
    </xf>
    <xf numFmtId="0" fontId="51" fillId="33" borderId="21" xfId="0" applyFont="1" applyFill="1" applyBorder="1" applyAlignment="1" applyProtection="1">
      <alignment horizontal="center" vertical="center"/>
      <protection/>
    </xf>
    <xf numFmtId="0" fontId="51" fillId="33" borderId="52" xfId="0" applyFont="1" applyFill="1" applyBorder="1" applyAlignment="1" applyProtection="1">
      <alignment horizontal="center" vertical="center"/>
      <protection/>
    </xf>
    <xf numFmtId="0" fontId="51" fillId="33" borderId="22" xfId="0" applyFont="1" applyFill="1" applyBorder="1" applyAlignment="1" applyProtection="1">
      <alignment horizontal="center" vertical="center"/>
      <protection/>
    </xf>
    <xf numFmtId="0" fontId="40" fillId="0" borderId="21" xfId="0" applyFont="1" applyBorder="1" applyAlignment="1" applyProtection="1">
      <alignment horizontal="center" vertical="center"/>
      <protection hidden="1"/>
    </xf>
    <xf numFmtId="0" fontId="40" fillId="0" borderId="52" xfId="0" applyFont="1" applyBorder="1" applyAlignment="1" applyProtection="1">
      <alignment horizontal="center" vertical="center"/>
      <protection hidden="1"/>
    </xf>
    <xf numFmtId="0" fontId="40" fillId="0" borderId="22" xfId="0" applyFont="1" applyBorder="1" applyAlignment="1" applyProtection="1">
      <alignment horizontal="center" vertical="center"/>
      <protection hidden="1"/>
    </xf>
    <xf numFmtId="0" fontId="0" fillId="33" borderId="21" xfId="0" applyFill="1" applyBorder="1" applyAlignment="1" applyProtection="1">
      <alignment horizontal="right" vertical="center"/>
      <protection/>
    </xf>
    <xf numFmtId="0" fontId="0" fillId="33" borderId="52" xfId="0" applyFill="1" applyBorder="1" applyAlignment="1" applyProtection="1">
      <alignment horizontal="right" vertical="center"/>
      <protection/>
    </xf>
    <xf numFmtId="0" fontId="0" fillId="33" borderId="22" xfId="0" applyFill="1" applyBorder="1" applyAlignment="1" applyProtection="1">
      <alignment horizontal="right" vertical="center"/>
      <protection/>
    </xf>
    <xf numFmtId="44" fontId="0" fillId="33" borderId="21" xfId="0" applyNumberFormat="1" applyFill="1" applyBorder="1" applyAlignment="1" applyProtection="1">
      <alignment horizontal="center" vertical="center"/>
      <protection/>
    </xf>
    <xf numFmtId="44" fontId="0" fillId="33" borderId="52" xfId="0" applyNumberFormat="1" applyFill="1" applyBorder="1" applyAlignment="1" applyProtection="1">
      <alignment horizontal="center" vertical="center"/>
      <protection/>
    </xf>
    <xf numFmtId="44" fontId="0" fillId="33" borderId="22" xfId="0" applyNumberFormat="1" applyFill="1" applyBorder="1" applyAlignment="1" applyProtection="1">
      <alignment horizontal="center" vertical="center"/>
      <protection/>
    </xf>
    <xf numFmtId="1" fontId="28" fillId="0" borderId="52" xfId="0" applyNumberFormat="1" applyFont="1" applyFill="1" applyBorder="1" applyAlignment="1" applyProtection="1">
      <alignment horizontal="right" vertical="center"/>
      <protection/>
    </xf>
    <xf numFmtId="1" fontId="28" fillId="0" borderId="22" xfId="0" applyNumberFormat="1" applyFont="1" applyFill="1" applyBorder="1" applyAlignment="1" applyProtection="1">
      <alignment horizontal="right" vertical="center"/>
      <protection/>
    </xf>
    <xf numFmtId="165" fontId="42" fillId="0" borderId="48" xfId="0" applyNumberFormat="1" applyFont="1" applyBorder="1" applyAlignment="1" applyProtection="1">
      <alignment horizontal="center" vertical="center" wrapText="1"/>
      <protection hidden="1"/>
    </xf>
    <xf numFmtId="0" fontId="66" fillId="36" borderId="21" xfId="0" applyFont="1" applyFill="1" applyBorder="1" applyAlignment="1" applyProtection="1">
      <alignment horizontal="center" vertical="center" wrapText="1"/>
      <protection/>
    </xf>
    <xf numFmtId="0" fontId="66" fillId="36" borderId="52" xfId="0" applyFont="1" applyFill="1" applyBorder="1" applyAlignment="1" applyProtection="1">
      <alignment horizontal="center" vertical="center" wrapText="1"/>
      <protection/>
    </xf>
    <xf numFmtId="0" fontId="66" fillId="36" borderId="22" xfId="0" applyFont="1" applyFill="1" applyBorder="1" applyAlignment="1" applyProtection="1">
      <alignment horizontal="center" vertical="center" wrapText="1"/>
      <protection/>
    </xf>
    <xf numFmtId="0" fontId="123" fillId="0" borderId="0" xfId="0" applyFont="1" applyAlignment="1" applyProtection="1">
      <alignment horizontal="center" vertical="center"/>
      <protection/>
    </xf>
    <xf numFmtId="0" fontId="119" fillId="0" borderId="13" xfId="0" applyNumberFormat="1" applyFont="1" applyBorder="1" applyAlignment="1" applyProtection="1">
      <alignment horizontal="center" vertical="center" wrapText="1"/>
      <protection hidden="1"/>
    </xf>
    <xf numFmtId="1" fontId="119" fillId="0" borderId="21" xfId="0" applyNumberFormat="1" applyFont="1" applyBorder="1" applyAlignment="1" applyProtection="1">
      <alignment horizontal="center" vertical="center"/>
      <protection hidden="1"/>
    </xf>
    <xf numFmtId="1" fontId="119" fillId="0" borderId="22" xfId="0" applyNumberFormat="1" applyFont="1" applyBorder="1" applyAlignment="1" applyProtection="1">
      <alignment horizontal="center" vertical="center"/>
      <protection hidden="1"/>
    </xf>
    <xf numFmtId="0" fontId="119" fillId="0" borderId="21" xfId="0" applyNumberFormat="1" applyFont="1" applyBorder="1" applyAlignment="1" applyProtection="1">
      <alignment horizontal="center" vertical="center"/>
      <protection hidden="1"/>
    </xf>
    <xf numFmtId="0" fontId="119" fillId="0" borderId="22" xfId="0" applyNumberFormat="1" applyFont="1" applyBorder="1" applyAlignment="1" applyProtection="1">
      <alignment horizontal="center" vertical="center"/>
      <protection hidden="1"/>
    </xf>
    <xf numFmtId="165" fontId="42" fillId="0" borderId="13" xfId="0" applyNumberFormat="1" applyFont="1" applyBorder="1" applyAlignment="1" applyProtection="1">
      <alignment horizontal="center" vertical="center" wrapText="1"/>
      <protection hidden="1"/>
    </xf>
    <xf numFmtId="168" fontId="117" fillId="0" borderId="0" xfId="0" applyNumberFormat="1" applyFont="1" applyBorder="1" applyAlignment="1" applyProtection="1">
      <alignment horizontal="center" vertical="center"/>
      <protection hidden="1"/>
    </xf>
    <xf numFmtId="168" fontId="117" fillId="0" borderId="0" xfId="0" applyNumberFormat="1" applyFont="1" applyAlignment="1" applyProtection="1">
      <alignment horizontal="center" vertical="center"/>
      <protection hidden="1"/>
    </xf>
    <xf numFmtId="0" fontId="100" fillId="0" borderId="21" xfId="0" applyFont="1" applyBorder="1" applyAlignment="1" applyProtection="1">
      <alignment horizontal="center" vertical="center"/>
      <protection/>
    </xf>
    <xf numFmtId="0" fontId="100" fillId="0" borderId="22" xfId="0" applyFont="1" applyBorder="1" applyAlignment="1" applyProtection="1">
      <alignment horizontal="center" vertical="center"/>
      <protection/>
    </xf>
    <xf numFmtId="165" fontId="51" fillId="0" borderId="21" xfId="0" applyNumberFormat="1" applyFont="1" applyBorder="1" applyAlignment="1" applyProtection="1">
      <alignment horizontal="center" vertical="center"/>
      <protection/>
    </xf>
    <xf numFmtId="165" fontId="51" fillId="0" borderId="22" xfId="0" applyNumberFormat="1" applyFont="1" applyBorder="1" applyAlignment="1" applyProtection="1">
      <alignment horizontal="center" vertical="center"/>
      <protection/>
    </xf>
    <xf numFmtId="0" fontId="117" fillId="0" borderId="21" xfId="0" applyFont="1" applyFill="1" applyBorder="1" applyAlignment="1" applyProtection="1">
      <alignment horizontal="center" vertical="center"/>
      <protection hidden="1"/>
    </xf>
    <xf numFmtId="0" fontId="117" fillId="0" borderId="22" xfId="0" applyFont="1" applyFill="1" applyBorder="1" applyAlignment="1" applyProtection="1">
      <alignment horizontal="center" vertical="center"/>
      <protection hidden="1"/>
    </xf>
    <xf numFmtId="0" fontId="75" fillId="0" borderId="24" xfId="0" applyFont="1" applyBorder="1" applyAlignment="1" applyProtection="1">
      <alignment horizontal="center" vertical="center" wrapText="1"/>
      <protection/>
    </xf>
    <xf numFmtId="0" fontId="75" fillId="0" borderId="45" xfId="0" applyFont="1" applyBorder="1" applyAlignment="1" applyProtection="1">
      <alignment horizontal="center" vertical="center" wrapText="1"/>
      <protection/>
    </xf>
    <xf numFmtId="0" fontId="75" fillId="0" borderId="23" xfId="0" applyFont="1" applyBorder="1" applyAlignment="1" applyProtection="1">
      <alignment horizontal="center" vertical="center" wrapText="1"/>
      <protection/>
    </xf>
    <xf numFmtId="0" fontId="75" fillId="0" borderId="46" xfId="0" applyFont="1" applyBorder="1" applyAlignment="1" applyProtection="1">
      <alignment horizontal="center" vertical="center" wrapText="1"/>
      <protection/>
    </xf>
    <xf numFmtId="0" fontId="75" fillId="0" borderId="25" xfId="0" applyFont="1" applyBorder="1" applyAlignment="1" applyProtection="1">
      <alignment horizontal="center" vertical="center" wrapText="1"/>
      <protection/>
    </xf>
    <xf numFmtId="0" fontId="75" fillId="0" borderId="47" xfId="0" applyFont="1" applyBorder="1" applyAlignment="1" applyProtection="1">
      <alignment horizontal="center" vertical="center" wrapText="1"/>
      <protection/>
    </xf>
    <xf numFmtId="0" fontId="125" fillId="0" borderId="46" xfId="0" applyFont="1" applyBorder="1" applyAlignment="1" applyProtection="1">
      <alignment horizontal="center" vertical="center"/>
      <protection/>
    </xf>
    <xf numFmtId="0" fontId="144" fillId="0" borderId="0" xfId="0" applyFont="1" applyAlignment="1" applyProtection="1">
      <alignment horizontal="center" vertical="center"/>
      <protection/>
    </xf>
    <xf numFmtId="0" fontId="143" fillId="0" borderId="0" xfId="0" applyFont="1" applyAlignment="1" applyProtection="1">
      <alignment horizontal="right" vertical="center"/>
      <protection/>
    </xf>
    <xf numFmtId="0" fontId="1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0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CR ED '!A1" /><Relationship Id="rId2" Type="http://schemas.openxmlformats.org/officeDocument/2006/relationships/hyperlink" Target="#' REPARTITION ED'!A1" /><Relationship Id="rId3" Type="http://schemas.openxmlformats.org/officeDocument/2006/relationships/hyperlink" Target="#'AFFICHAGE ED'!A1" /><Relationship Id="rId4" Type="http://schemas.openxmlformats.org/officeDocument/2006/relationships/hyperlink" Target="#'REPARTITION POULES'!A1" /><Relationship Id="rId5" Type="http://schemas.openxmlformats.org/officeDocument/2006/relationships/hyperlink" Target="#'AFFICHAGE POULES'!A1" /><Relationship Id="rId6" Type="http://schemas.openxmlformats.org/officeDocument/2006/relationships/hyperlink" Target="#'CR POULES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hyperlink" Target="#'AFFICHAGE POULES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ENU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hyperlink" Target="#'AFFICHAGE ED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MENU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3</xdr:row>
      <xdr:rowOff>161925</xdr:rowOff>
    </xdr:from>
    <xdr:to>
      <xdr:col>12</xdr:col>
      <xdr:colOff>457200</xdr:colOff>
      <xdr:row>10</xdr:row>
      <xdr:rowOff>47625</xdr:rowOff>
    </xdr:to>
    <xdr:sp>
      <xdr:nvSpPr>
        <xdr:cNvPr id="1" name="Plaque 1">
          <a:hlinkClick r:id="rId1"/>
        </xdr:cNvPr>
        <xdr:cNvSpPr>
          <a:spLocks/>
        </xdr:cNvSpPr>
      </xdr:nvSpPr>
      <xdr:spPr>
        <a:xfrm>
          <a:off x="7353300" y="733425"/>
          <a:ext cx="2247900" cy="1219200"/>
        </a:xfrm>
        <a:prstGeom prst="bevel">
          <a:avLst/>
        </a:prstGeom>
        <a:solidFill>
          <a:srgbClr val="95B3D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COMPTE RENDU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PETANQUE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SENIOR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INDIVIDUEL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TRIPLETTES ou DOUBLETTES</a:t>
          </a:r>
        </a:p>
      </xdr:txBody>
    </xdr:sp>
    <xdr:clientData/>
  </xdr:twoCellAnchor>
  <xdr:twoCellAnchor>
    <xdr:from>
      <xdr:col>1</xdr:col>
      <xdr:colOff>219075</xdr:colOff>
      <xdr:row>3</xdr:row>
      <xdr:rowOff>152400</xdr:rowOff>
    </xdr:from>
    <xdr:to>
      <xdr:col>4</xdr:col>
      <xdr:colOff>171450</xdr:colOff>
      <xdr:row>10</xdr:row>
      <xdr:rowOff>47625</xdr:rowOff>
    </xdr:to>
    <xdr:sp>
      <xdr:nvSpPr>
        <xdr:cNvPr id="2" name="Plaque 3">
          <a:hlinkClick r:id="rId2"/>
        </xdr:cNvPr>
        <xdr:cNvSpPr>
          <a:spLocks/>
        </xdr:cNvSpPr>
      </xdr:nvSpPr>
      <xdr:spPr>
        <a:xfrm>
          <a:off x="981075" y="723900"/>
          <a:ext cx="2238375" cy="1228725"/>
        </a:xfrm>
        <a:prstGeom prst="bevel">
          <a:avLst/>
        </a:prstGeom>
        <a:solidFill>
          <a:srgbClr val="95B3D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REPARTITION INDEMNITES</a:t>
          </a:r>
        </a:p>
      </xdr:txBody>
    </xdr:sp>
    <xdr:clientData/>
  </xdr:twoCellAnchor>
  <xdr:twoCellAnchor>
    <xdr:from>
      <xdr:col>5</xdr:col>
      <xdr:colOff>381000</xdr:colOff>
      <xdr:row>3</xdr:row>
      <xdr:rowOff>161925</xdr:rowOff>
    </xdr:from>
    <xdr:to>
      <xdr:col>8</xdr:col>
      <xdr:colOff>314325</xdr:colOff>
      <xdr:row>10</xdr:row>
      <xdr:rowOff>28575</xdr:rowOff>
    </xdr:to>
    <xdr:sp>
      <xdr:nvSpPr>
        <xdr:cNvPr id="3" name="Plaque 5">
          <a:hlinkClick r:id="rId3"/>
        </xdr:cNvPr>
        <xdr:cNvSpPr>
          <a:spLocks/>
        </xdr:cNvSpPr>
      </xdr:nvSpPr>
      <xdr:spPr>
        <a:xfrm>
          <a:off x="4191000" y="733425"/>
          <a:ext cx="2219325" cy="1200150"/>
        </a:xfrm>
        <a:prstGeom prst="bevel">
          <a:avLst/>
        </a:prstGeom>
        <a:solidFill>
          <a:srgbClr val="95B3D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AFFICHAGE</a:t>
          </a:r>
        </a:p>
      </xdr:txBody>
    </xdr:sp>
    <xdr:clientData/>
  </xdr:twoCellAnchor>
  <xdr:twoCellAnchor>
    <xdr:from>
      <xdr:col>1</xdr:col>
      <xdr:colOff>219075</xdr:colOff>
      <xdr:row>0</xdr:row>
      <xdr:rowOff>85725</xdr:rowOff>
    </xdr:from>
    <xdr:to>
      <xdr:col>12</xdr:col>
      <xdr:colOff>476250</xdr:colOff>
      <xdr:row>2</xdr:row>
      <xdr:rowOff>19050</xdr:rowOff>
    </xdr:to>
    <xdr:sp>
      <xdr:nvSpPr>
        <xdr:cNvPr id="4" name="Rectangle 6"/>
        <xdr:cNvSpPr>
          <a:spLocks/>
        </xdr:cNvSpPr>
      </xdr:nvSpPr>
      <xdr:spPr>
        <a:xfrm>
          <a:off x="981075" y="85725"/>
          <a:ext cx="8639175" cy="314325"/>
        </a:xfrm>
        <a:prstGeom prst="rect">
          <a:avLst/>
        </a:prstGeom>
        <a:solidFill>
          <a:srgbClr val="37609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ELIMINATION DIRECTE AU CUMUL</a:t>
          </a:r>
        </a:p>
      </xdr:txBody>
    </xdr:sp>
    <xdr:clientData/>
  </xdr:twoCellAnchor>
  <xdr:twoCellAnchor>
    <xdr:from>
      <xdr:col>2</xdr:col>
      <xdr:colOff>209550</xdr:colOff>
      <xdr:row>2</xdr:row>
      <xdr:rowOff>85725</xdr:rowOff>
    </xdr:from>
    <xdr:to>
      <xdr:col>3</xdr:col>
      <xdr:colOff>180975</xdr:colOff>
      <xdr:row>3</xdr:row>
      <xdr:rowOff>104775</xdr:rowOff>
    </xdr:to>
    <xdr:sp>
      <xdr:nvSpPr>
        <xdr:cNvPr id="5" name="Rectangle à coins arrondis 2"/>
        <xdr:cNvSpPr>
          <a:spLocks/>
        </xdr:cNvSpPr>
      </xdr:nvSpPr>
      <xdr:spPr>
        <a:xfrm>
          <a:off x="1733550" y="466725"/>
          <a:ext cx="733425" cy="209550"/>
        </a:xfrm>
        <a:prstGeom prst="roundRect">
          <a:avLst/>
        </a:prstGeom>
        <a:solidFill>
          <a:srgbClr val="C3D69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6</xdr:col>
      <xdr:colOff>381000</xdr:colOff>
      <xdr:row>2</xdr:row>
      <xdr:rowOff>85725</xdr:rowOff>
    </xdr:from>
    <xdr:to>
      <xdr:col>7</xdr:col>
      <xdr:colOff>352425</xdr:colOff>
      <xdr:row>3</xdr:row>
      <xdr:rowOff>95250</xdr:rowOff>
    </xdr:to>
    <xdr:sp>
      <xdr:nvSpPr>
        <xdr:cNvPr id="6" name="Rectangle à coins arrondis 7"/>
        <xdr:cNvSpPr>
          <a:spLocks/>
        </xdr:cNvSpPr>
      </xdr:nvSpPr>
      <xdr:spPr>
        <a:xfrm>
          <a:off x="4953000" y="466725"/>
          <a:ext cx="733425" cy="200025"/>
        </a:xfrm>
        <a:prstGeom prst="roundRect">
          <a:avLst/>
        </a:prstGeom>
        <a:solidFill>
          <a:srgbClr val="C3D69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10</xdr:col>
      <xdr:colOff>476250</xdr:colOff>
      <xdr:row>2</xdr:row>
      <xdr:rowOff>95250</xdr:rowOff>
    </xdr:from>
    <xdr:to>
      <xdr:col>11</xdr:col>
      <xdr:colOff>447675</xdr:colOff>
      <xdr:row>3</xdr:row>
      <xdr:rowOff>85725</xdr:rowOff>
    </xdr:to>
    <xdr:sp>
      <xdr:nvSpPr>
        <xdr:cNvPr id="7" name="Rectangle à coins arrondis 9"/>
        <xdr:cNvSpPr>
          <a:spLocks/>
        </xdr:cNvSpPr>
      </xdr:nvSpPr>
      <xdr:spPr>
        <a:xfrm>
          <a:off x="8096250" y="476250"/>
          <a:ext cx="733425" cy="180975"/>
        </a:xfrm>
        <a:prstGeom prst="roundRect">
          <a:avLst/>
        </a:prstGeom>
        <a:solidFill>
          <a:srgbClr val="C3D69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</xdr:col>
      <xdr:colOff>219075</xdr:colOff>
      <xdr:row>11</xdr:row>
      <xdr:rowOff>57150</xdr:rowOff>
    </xdr:from>
    <xdr:to>
      <xdr:col>12</xdr:col>
      <xdr:colOff>476250</xdr:colOff>
      <xdr:row>12</xdr:row>
      <xdr:rowOff>180975</xdr:rowOff>
    </xdr:to>
    <xdr:sp>
      <xdr:nvSpPr>
        <xdr:cNvPr id="8" name="Rectangle 10"/>
        <xdr:cNvSpPr>
          <a:spLocks/>
        </xdr:cNvSpPr>
      </xdr:nvSpPr>
      <xdr:spPr>
        <a:xfrm>
          <a:off x="981075" y="2152650"/>
          <a:ext cx="8639175" cy="314325"/>
        </a:xfrm>
        <a:prstGeom prst="rect">
          <a:avLst/>
        </a:prstGeom>
        <a:solidFill>
          <a:srgbClr val="9BBB5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POULES AU CUMUL</a:t>
          </a:r>
        </a:p>
      </xdr:txBody>
    </xdr:sp>
    <xdr:clientData/>
  </xdr:twoCellAnchor>
  <xdr:twoCellAnchor>
    <xdr:from>
      <xdr:col>1</xdr:col>
      <xdr:colOff>238125</xdr:colOff>
      <xdr:row>14</xdr:row>
      <xdr:rowOff>76200</xdr:rowOff>
    </xdr:from>
    <xdr:to>
      <xdr:col>4</xdr:col>
      <xdr:colOff>190500</xdr:colOff>
      <xdr:row>20</xdr:row>
      <xdr:rowOff>152400</xdr:rowOff>
    </xdr:to>
    <xdr:sp>
      <xdr:nvSpPr>
        <xdr:cNvPr id="9" name="Plaque 11">
          <a:hlinkClick r:id="rId4"/>
        </xdr:cNvPr>
        <xdr:cNvSpPr>
          <a:spLocks/>
        </xdr:cNvSpPr>
      </xdr:nvSpPr>
      <xdr:spPr>
        <a:xfrm>
          <a:off x="1000125" y="2743200"/>
          <a:ext cx="2238375" cy="1219200"/>
        </a:xfrm>
        <a:prstGeom prst="bevel">
          <a:avLst/>
        </a:prstGeom>
        <a:solidFill>
          <a:srgbClr val="D7E4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REPARTITION INDEMNITES</a:t>
          </a:r>
        </a:p>
      </xdr:txBody>
    </xdr:sp>
    <xdr:clientData/>
  </xdr:twoCellAnchor>
  <xdr:twoCellAnchor>
    <xdr:from>
      <xdr:col>5</xdr:col>
      <xdr:colOff>428625</xdr:colOff>
      <xdr:row>14</xdr:row>
      <xdr:rowOff>95250</xdr:rowOff>
    </xdr:from>
    <xdr:to>
      <xdr:col>8</xdr:col>
      <xdr:colOff>361950</xdr:colOff>
      <xdr:row>20</xdr:row>
      <xdr:rowOff>152400</xdr:rowOff>
    </xdr:to>
    <xdr:sp>
      <xdr:nvSpPr>
        <xdr:cNvPr id="10" name="Plaque 12">
          <a:hlinkClick r:id="rId5"/>
        </xdr:cNvPr>
        <xdr:cNvSpPr>
          <a:spLocks/>
        </xdr:cNvSpPr>
      </xdr:nvSpPr>
      <xdr:spPr>
        <a:xfrm>
          <a:off x="4238625" y="2762250"/>
          <a:ext cx="2219325" cy="1200150"/>
        </a:xfrm>
        <a:prstGeom prst="bevel">
          <a:avLst/>
        </a:prstGeom>
        <a:solidFill>
          <a:srgbClr val="D7E4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AFFICHAGE</a:t>
          </a:r>
        </a:p>
      </xdr:txBody>
    </xdr:sp>
    <xdr:clientData/>
  </xdr:twoCellAnchor>
  <xdr:twoCellAnchor>
    <xdr:from>
      <xdr:col>9</xdr:col>
      <xdr:colOff>533400</xdr:colOff>
      <xdr:row>14</xdr:row>
      <xdr:rowOff>57150</xdr:rowOff>
    </xdr:from>
    <xdr:to>
      <xdr:col>12</xdr:col>
      <xdr:colOff>495300</xdr:colOff>
      <xdr:row>20</xdr:row>
      <xdr:rowOff>152400</xdr:rowOff>
    </xdr:to>
    <xdr:sp>
      <xdr:nvSpPr>
        <xdr:cNvPr id="11" name="Plaque 16">
          <a:hlinkClick r:id="rId6"/>
        </xdr:cNvPr>
        <xdr:cNvSpPr>
          <a:spLocks/>
        </xdr:cNvSpPr>
      </xdr:nvSpPr>
      <xdr:spPr>
        <a:xfrm>
          <a:off x="7391400" y="2724150"/>
          <a:ext cx="2247900" cy="1238250"/>
        </a:xfrm>
        <a:prstGeom prst="bevel">
          <a:avLst/>
        </a:prstGeom>
        <a:solidFill>
          <a:srgbClr val="D7E4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COMPTE RENDU 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PETANQUE 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SENIOR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5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INDIVIDUEL
</a:t>
          </a:r>
          <a:r>
            <a:rPr lang="en-US" cap="none" sz="105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TRIPLETTES ou DOUBLETTES</a:t>
          </a:r>
        </a:p>
      </xdr:txBody>
    </xdr:sp>
    <xdr:clientData/>
  </xdr:twoCellAnchor>
  <xdr:twoCellAnchor>
    <xdr:from>
      <xdr:col>2</xdr:col>
      <xdr:colOff>247650</xdr:colOff>
      <xdr:row>13</xdr:row>
      <xdr:rowOff>19050</xdr:rowOff>
    </xdr:from>
    <xdr:to>
      <xdr:col>3</xdr:col>
      <xdr:colOff>219075</xdr:colOff>
      <xdr:row>14</xdr:row>
      <xdr:rowOff>38100</xdr:rowOff>
    </xdr:to>
    <xdr:sp>
      <xdr:nvSpPr>
        <xdr:cNvPr id="12" name="Rectangle à coins arrondis 18"/>
        <xdr:cNvSpPr>
          <a:spLocks/>
        </xdr:cNvSpPr>
      </xdr:nvSpPr>
      <xdr:spPr>
        <a:xfrm>
          <a:off x="1771650" y="2495550"/>
          <a:ext cx="733425" cy="209550"/>
        </a:xfrm>
        <a:prstGeom prst="roundRect">
          <a:avLst/>
        </a:prstGeom>
        <a:solidFill>
          <a:srgbClr val="C3D69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6</xdr:col>
      <xdr:colOff>409575</xdr:colOff>
      <xdr:row>13</xdr:row>
      <xdr:rowOff>28575</xdr:rowOff>
    </xdr:from>
    <xdr:to>
      <xdr:col>7</xdr:col>
      <xdr:colOff>381000</xdr:colOff>
      <xdr:row>14</xdr:row>
      <xdr:rowOff>38100</xdr:rowOff>
    </xdr:to>
    <xdr:sp>
      <xdr:nvSpPr>
        <xdr:cNvPr id="13" name="Rectangle à coins arrondis 19"/>
        <xdr:cNvSpPr>
          <a:spLocks/>
        </xdr:cNvSpPr>
      </xdr:nvSpPr>
      <xdr:spPr>
        <a:xfrm>
          <a:off x="4981575" y="2505075"/>
          <a:ext cx="733425" cy="200025"/>
        </a:xfrm>
        <a:prstGeom prst="roundRect">
          <a:avLst/>
        </a:prstGeom>
        <a:solidFill>
          <a:srgbClr val="C3D69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10</xdr:col>
      <xdr:colOff>542925</xdr:colOff>
      <xdr:row>13</xdr:row>
      <xdr:rowOff>28575</xdr:rowOff>
    </xdr:from>
    <xdr:to>
      <xdr:col>11</xdr:col>
      <xdr:colOff>514350</xdr:colOff>
      <xdr:row>14</xdr:row>
      <xdr:rowOff>19050</xdr:rowOff>
    </xdr:to>
    <xdr:sp>
      <xdr:nvSpPr>
        <xdr:cNvPr id="14" name="Rectangle à coins arrondis 20"/>
        <xdr:cNvSpPr>
          <a:spLocks/>
        </xdr:cNvSpPr>
      </xdr:nvSpPr>
      <xdr:spPr>
        <a:xfrm>
          <a:off x="8162925" y="2505075"/>
          <a:ext cx="733425" cy="180975"/>
        </a:xfrm>
        <a:prstGeom prst="roundRect">
          <a:avLst/>
        </a:prstGeom>
        <a:solidFill>
          <a:srgbClr val="C3D69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476250</xdr:colOff>
      <xdr:row>10</xdr:row>
      <xdr:rowOff>161925</xdr:rowOff>
    </xdr:from>
    <xdr:to>
      <xdr:col>12</xdr:col>
      <xdr:colOff>342900</xdr:colOff>
      <xdr:row>15</xdr:row>
      <xdr:rowOff>9525</xdr:rowOff>
    </xdr:to>
    <xdr:sp>
      <xdr:nvSpPr>
        <xdr:cNvPr id="1" name="Plaque 18">
          <a:hlinkClick r:id="rId1"/>
        </xdr:cNvPr>
        <xdr:cNvSpPr>
          <a:spLocks/>
        </xdr:cNvSpPr>
      </xdr:nvSpPr>
      <xdr:spPr>
        <a:xfrm>
          <a:off x="9982200" y="2247900"/>
          <a:ext cx="1828800" cy="84772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  <xdr:twoCellAnchor>
    <xdr:from>
      <xdr:col>6</xdr:col>
      <xdr:colOff>95250</xdr:colOff>
      <xdr:row>18</xdr:row>
      <xdr:rowOff>0</xdr:rowOff>
    </xdr:from>
    <xdr:to>
      <xdr:col>10</xdr:col>
      <xdr:colOff>457200</xdr:colOff>
      <xdr:row>28</xdr:row>
      <xdr:rowOff>9525</xdr:rowOff>
    </xdr:to>
    <xdr:sp>
      <xdr:nvSpPr>
        <xdr:cNvPr id="2" name="ZoneTexte 19"/>
        <xdr:cNvSpPr txBox="1">
          <a:spLocks noChangeArrowheads="1"/>
        </xdr:cNvSpPr>
      </xdr:nvSpPr>
      <xdr:spPr>
        <a:xfrm>
          <a:off x="5676900" y="3743325"/>
          <a:ext cx="4286250" cy="2638425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NOTICE D'EMPLOI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informe les cellules bleutées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: CDE 2 Nom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Délégué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: CDE 3 Numéro du concours, idem CDE 4 , 5 et 6 :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: CDE 7 Lieu du National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: CDE 8 Nom du responsable de l'organisation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: I2  La dotation de l'Organisateur,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I4 :  Le nombre d'équipe engagée,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F12 :  3 choix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Individuel 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doublettes 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triplettes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C21 : Premier tour remboursé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C22 à C29 On augmente progressivement pour obtenir cellule E27 une somme inférieure à 50% mais supérieure à 25% = cellule I32.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Plus le % est haut  plus on favorise la phase finale.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514350</xdr:colOff>
      <xdr:row>16</xdr:row>
      <xdr:rowOff>19050</xdr:rowOff>
    </xdr:from>
    <xdr:to>
      <xdr:col>12</xdr:col>
      <xdr:colOff>390525</xdr:colOff>
      <xdr:row>19</xdr:row>
      <xdr:rowOff>238125</xdr:rowOff>
    </xdr:to>
    <xdr:sp>
      <xdr:nvSpPr>
        <xdr:cNvPr id="3" name="Plaque 21">
          <a:hlinkClick r:id="rId2"/>
        </xdr:cNvPr>
        <xdr:cNvSpPr>
          <a:spLocks/>
        </xdr:cNvSpPr>
      </xdr:nvSpPr>
      <xdr:spPr>
        <a:xfrm>
          <a:off x="10020300" y="3305175"/>
          <a:ext cx="1838325" cy="904875"/>
        </a:xfrm>
        <a:prstGeom prst="bevel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AFFICHE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647700</xdr:colOff>
      <xdr:row>1</xdr:row>
      <xdr:rowOff>114300</xdr:rowOff>
    </xdr:from>
    <xdr:to>
      <xdr:col>4</xdr:col>
      <xdr:colOff>800100</xdr:colOff>
      <xdr:row>6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381000"/>
          <a:ext cx="1600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6</xdr:row>
      <xdr:rowOff>9525</xdr:rowOff>
    </xdr:from>
    <xdr:to>
      <xdr:col>9</xdr:col>
      <xdr:colOff>76200</xdr:colOff>
      <xdr:row>10</xdr:row>
      <xdr:rowOff>200025</xdr:rowOff>
    </xdr:to>
    <xdr:sp>
      <xdr:nvSpPr>
        <xdr:cNvPr id="2" name="Plaque 2">
          <a:hlinkClick r:id="rId2"/>
        </xdr:cNvPr>
        <xdr:cNvSpPr>
          <a:spLocks/>
        </xdr:cNvSpPr>
      </xdr:nvSpPr>
      <xdr:spPr>
        <a:xfrm>
          <a:off x="9163050" y="1657350"/>
          <a:ext cx="2133600" cy="12858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12</xdr:row>
      <xdr:rowOff>180975</xdr:rowOff>
    </xdr:from>
    <xdr:to>
      <xdr:col>7</xdr:col>
      <xdr:colOff>838200</xdr:colOff>
      <xdr:row>14</xdr:row>
      <xdr:rowOff>171450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000875" y="2924175"/>
          <a:ext cx="2333625" cy="447675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renseigne uniquement les cellules rosées
</a:t>
          </a:r>
        </a:p>
      </xdr:txBody>
    </xdr:sp>
    <xdr:clientData/>
  </xdr:twoCellAnchor>
  <xdr:twoCellAnchor>
    <xdr:from>
      <xdr:col>6</xdr:col>
      <xdr:colOff>123825</xdr:colOff>
      <xdr:row>190</xdr:row>
      <xdr:rowOff>180975</xdr:rowOff>
    </xdr:from>
    <xdr:to>
      <xdr:col>7</xdr:col>
      <xdr:colOff>876300</xdr:colOff>
      <xdr:row>201</xdr:row>
      <xdr:rowOff>190500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7077075" y="43586400"/>
          <a:ext cx="2295525" cy="2247900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104 à 151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ou son ordinateur pour enregistrer  le  "Résultat Poule"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123825</xdr:colOff>
      <xdr:row>136</xdr:row>
      <xdr:rowOff>142875</xdr:rowOff>
    </xdr:from>
    <xdr:to>
      <xdr:col>7</xdr:col>
      <xdr:colOff>819150</xdr:colOff>
      <xdr:row>141</xdr:row>
      <xdr:rowOff>171450</xdr:rowOff>
    </xdr:to>
    <xdr:sp>
      <xdr:nvSpPr>
        <xdr:cNvPr id="3" name="ZoneTexte 6"/>
        <xdr:cNvSpPr txBox="1">
          <a:spLocks noChangeArrowheads="1"/>
        </xdr:cNvSpPr>
      </xdr:nvSpPr>
      <xdr:spPr>
        <a:xfrm>
          <a:off x="7077075" y="31680150"/>
          <a:ext cx="2238375" cy="1314450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Noter les 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des chèques et les coordonnées de la banque.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cases se remplissent automatiquement quant vous entrez le résultats du concours. 
</a:t>
          </a:r>
        </a:p>
      </xdr:txBody>
    </xdr:sp>
    <xdr:clientData/>
  </xdr:twoCellAnchor>
  <xdr:twoCellAnchor>
    <xdr:from>
      <xdr:col>6</xdr:col>
      <xdr:colOff>57150</xdr:colOff>
      <xdr:row>38</xdr:row>
      <xdr:rowOff>219075</xdr:rowOff>
    </xdr:from>
    <xdr:to>
      <xdr:col>7</xdr:col>
      <xdr:colOff>866775</xdr:colOff>
      <xdr:row>41</xdr:row>
      <xdr:rowOff>0</xdr:rowOff>
    </xdr:to>
    <xdr:sp>
      <xdr:nvSpPr>
        <xdr:cNvPr id="4" name="ZoneTexte 8"/>
        <xdr:cNvSpPr txBox="1">
          <a:spLocks noChangeArrowheads="1"/>
        </xdr:cNvSpPr>
      </xdr:nvSpPr>
      <xdr:spPr>
        <a:xfrm>
          <a:off x="7010400" y="9372600"/>
          <a:ext cx="2352675" cy="866775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Donner succinctement  votre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avis sur l'organisation.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 détails seront notés sur l'évaluation
</a:t>
          </a:r>
        </a:p>
      </xdr:txBody>
    </xdr:sp>
    <xdr:clientData/>
  </xdr:twoCellAnchor>
  <xdr:twoCellAnchor>
    <xdr:from>
      <xdr:col>6</xdr:col>
      <xdr:colOff>123825</xdr:colOff>
      <xdr:row>85</xdr:row>
      <xdr:rowOff>161925</xdr:rowOff>
    </xdr:from>
    <xdr:to>
      <xdr:col>7</xdr:col>
      <xdr:colOff>914400</xdr:colOff>
      <xdr:row>90</xdr:row>
      <xdr:rowOff>9525</xdr:rowOff>
    </xdr:to>
    <xdr:sp>
      <xdr:nvSpPr>
        <xdr:cNvPr id="5" name="ZoneTexte 12"/>
        <xdr:cNvSpPr txBox="1">
          <a:spLocks noChangeArrowheads="1"/>
        </xdr:cNvSpPr>
      </xdr:nvSpPr>
      <xdr:spPr>
        <a:xfrm>
          <a:off x="7077075" y="18669000"/>
          <a:ext cx="2333625" cy="800100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29 à 34
</a:t>
          </a:r>
        </a:p>
      </xdr:txBody>
    </xdr:sp>
    <xdr:clientData/>
  </xdr:twoCellAnchor>
  <xdr:twoCellAnchor>
    <xdr:from>
      <xdr:col>9</xdr:col>
      <xdr:colOff>9525</xdr:colOff>
      <xdr:row>11</xdr:row>
      <xdr:rowOff>28575</xdr:rowOff>
    </xdr:from>
    <xdr:to>
      <xdr:col>10</xdr:col>
      <xdr:colOff>600075</xdr:colOff>
      <xdr:row>15</xdr:row>
      <xdr:rowOff>0</xdr:rowOff>
    </xdr:to>
    <xdr:sp>
      <xdr:nvSpPr>
        <xdr:cNvPr id="6" name="Plaque 14">
          <a:hlinkClick r:id="rId1"/>
        </xdr:cNvPr>
        <xdr:cNvSpPr>
          <a:spLocks/>
        </xdr:cNvSpPr>
      </xdr:nvSpPr>
      <xdr:spPr>
        <a:xfrm>
          <a:off x="10467975" y="2543175"/>
          <a:ext cx="1571625" cy="88582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  <xdr:twoCellAnchor>
    <xdr:from>
      <xdr:col>6</xdr:col>
      <xdr:colOff>104775</xdr:colOff>
      <xdr:row>74</xdr:row>
      <xdr:rowOff>104775</xdr:rowOff>
    </xdr:from>
    <xdr:to>
      <xdr:col>7</xdr:col>
      <xdr:colOff>866775</xdr:colOff>
      <xdr:row>78</xdr:row>
      <xdr:rowOff>76200</xdr:rowOff>
    </xdr:to>
    <xdr:sp>
      <xdr:nvSpPr>
        <xdr:cNvPr id="7" name="ZoneTexte 15"/>
        <xdr:cNvSpPr txBox="1">
          <a:spLocks noChangeArrowheads="1"/>
        </xdr:cNvSpPr>
      </xdr:nvSpPr>
      <xdr:spPr>
        <a:xfrm>
          <a:off x="7058025" y="16516350"/>
          <a:ext cx="2305050" cy="733425"/>
        </a:xfrm>
        <a:prstGeom prst="rect">
          <a:avLst/>
        </a:prstGeom>
        <a:solidFill>
          <a:srgbClr val="DBEEF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16 à 27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47625</xdr:colOff>
      <xdr:row>5</xdr:row>
      <xdr:rowOff>0</xdr:rowOff>
    </xdr:from>
    <xdr:to>
      <xdr:col>7</xdr:col>
      <xdr:colOff>857250</xdr:colOff>
      <xdr:row>12</xdr:row>
      <xdr:rowOff>133350</xdr:rowOff>
    </xdr:to>
    <xdr:sp>
      <xdr:nvSpPr>
        <xdr:cNvPr id="8" name="ZoneTexte 18"/>
        <xdr:cNvSpPr txBox="1">
          <a:spLocks noChangeArrowheads="1"/>
        </xdr:cNvSpPr>
      </xdr:nvSpPr>
      <xdr:spPr>
        <a:xfrm>
          <a:off x="7000875" y="1257300"/>
          <a:ext cx="2352675" cy="1619250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toutes informations concernant l'utilisation de ce document :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06 23 02 49 65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jacques.guigue40@sfr.fr</a:t>
          </a:r>
        </a:p>
      </xdr:txBody>
    </xdr:sp>
    <xdr:clientData/>
  </xdr:twoCellAnchor>
  <xdr:twoCellAnchor>
    <xdr:from>
      <xdr:col>6</xdr:col>
      <xdr:colOff>38100</xdr:colOff>
      <xdr:row>15</xdr:row>
      <xdr:rowOff>47625</xdr:rowOff>
    </xdr:from>
    <xdr:to>
      <xdr:col>7</xdr:col>
      <xdr:colOff>781050</xdr:colOff>
      <xdr:row>25</xdr:row>
      <xdr:rowOff>9525</xdr:rowOff>
    </xdr:to>
    <xdr:sp>
      <xdr:nvSpPr>
        <xdr:cNvPr id="9" name="ZoneTexte 20"/>
        <xdr:cNvSpPr txBox="1">
          <a:spLocks noChangeArrowheads="1"/>
        </xdr:cNvSpPr>
      </xdr:nvSpPr>
      <xdr:spPr>
        <a:xfrm>
          <a:off x="6991350" y="3476625"/>
          <a:ext cx="2286000" cy="2057400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D7, D8, D9, D10
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C15, C17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remplies automatiquement
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B20, B21, B22
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Les croix sont mises automatiquement</a:t>
          </a:r>
        </a:p>
      </xdr:txBody>
    </xdr:sp>
    <xdr:clientData/>
  </xdr:twoCellAnchor>
  <xdr:twoCellAnchor>
    <xdr:from>
      <xdr:col>6</xdr:col>
      <xdr:colOff>38100</xdr:colOff>
      <xdr:row>25</xdr:row>
      <xdr:rowOff>219075</xdr:rowOff>
    </xdr:from>
    <xdr:to>
      <xdr:col>8</xdr:col>
      <xdr:colOff>438150</xdr:colOff>
      <xdr:row>27</xdr:row>
      <xdr:rowOff>266700</xdr:rowOff>
    </xdr:to>
    <xdr:sp>
      <xdr:nvSpPr>
        <xdr:cNvPr id="10" name="ZoneTexte 21"/>
        <xdr:cNvSpPr txBox="1">
          <a:spLocks noChangeArrowheads="1"/>
        </xdr:cNvSpPr>
      </xdr:nvSpPr>
      <xdr:spPr>
        <a:xfrm>
          <a:off x="6991350" y="5743575"/>
          <a:ext cx="2924175" cy="552450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Présence du délégué souhaitée , sinon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présence obligatoire d' un officiel du Comite Régional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 Comité Départemental</a:t>
          </a:r>
        </a:p>
      </xdr:txBody>
    </xdr:sp>
    <xdr:clientData/>
  </xdr:twoCellAnchor>
  <xdr:oneCellAnchor>
    <xdr:from>
      <xdr:col>6</xdr:col>
      <xdr:colOff>57150</xdr:colOff>
      <xdr:row>32</xdr:row>
      <xdr:rowOff>0</xdr:rowOff>
    </xdr:from>
    <xdr:ext cx="2352675" cy="1524000"/>
    <xdr:sp>
      <xdr:nvSpPr>
        <xdr:cNvPr id="11" name="ZoneTexte 22"/>
        <xdr:cNvSpPr txBox="1">
          <a:spLocks noChangeArrowheads="1"/>
        </xdr:cNvSpPr>
      </xdr:nvSpPr>
      <xdr:spPr>
        <a:xfrm>
          <a:off x="7010400" y="7067550"/>
          <a:ext cx="2352675" cy="15240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Faire noter par l'arbitre principal ses appréciations sur l'arbitrage et son avis sur l'organisation  </a:t>
          </a:r>
        </a:p>
      </xdr:txBody>
    </xdr:sp>
    <xdr:clientData/>
  </xdr:oneCellAnchor>
  <xdr:twoCellAnchor>
    <xdr:from>
      <xdr:col>6</xdr:col>
      <xdr:colOff>76200</xdr:colOff>
      <xdr:row>47</xdr:row>
      <xdr:rowOff>9525</xdr:rowOff>
    </xdr:from>
    <xdr:to>
      <xdr:col>7</xdr:col>
      <xdr:colOff>895350</xdr:colOff>
      <xdr:row>61</xdr:row>
      <xdr:rowOff>0</xdr:rowOff>
    </xdr:to>
    <xdr:sp>
      <xdr:nvSpPr>
        <xdr:cNvPr id="12" name="ZoneTexte 24"/>
        <xdr:cNvSpPr txBox="1">
          <a:spLocks noChangeArrowheads="1"/>
        </xdr:cNvSpPr>
      </xdr:nvSpPr>
      <xdr:spPr>
        <a:xfrm>
          <a:off x="7029450" y="11277600"/>
          <a:ext cx="2362200" cy="2657475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lignes 48 à 71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ou son ordinateur pour enregistrer 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 "Résultat Poule"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6</xdr:col>
      <xdr:colOff>47625</xdr:colOff>
      <xdr:row>118</xdr:row>
      <xdr:rowOff>0</xdr:rowOff>
    </xdr:from>
    <xdr:ext cx="2343150" cy="1400175"/>
    <xdr:sp>
      <xdr:nvSpPr>
        <xdr:cNvPr id="13" name="ZoneTexte 25"/>
        <xdr:cNvSpPr txBox="1">
          <a:spLocks noChangeArrowheads="1"/>
        </xdr:cNvSpPr>
      </xdr:nvSpPr>
      <xdr:spPr>
        <a:xfrm>
          <a:off x="7000875" y="25774650"/>
          <a:ext cx="2343150" cy="1400175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 DES INDEMNITES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 rien noter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cela se fait automatiquement </a:t>
          </a:r>
        </a:p>
      </xdr:txBody>
    </xdr:sp>
    <xdr:clientData/>
  </xdr:oneCellAnchor>
  <xdr:twoCellAnchor>
    <xdr:from>
      <xdr:col>6</xdr:col>
      <xdr:colOff>0</xdr:colOff>
      <xdr:row>146</xdr:row>
      <xdr:rowOff>0</xdr:rowOff>
    </xdr:from>
    <xdr:to>
      <xdr:col>7</xdr:col>
      <xdr:colOff>695325</xdr:colOff>
      <xdr:row>151</xdr:row>
      <xdr:rowOff>28575</xdr:rowOff>
    </xdr:to>
    <xdr:sp>
      <xdr:nvSpPr>
        <xdr:cNvPr id="14" name="ZoneTexte 26"/>
        <xdr:cNvSpPr txBox="1">
          <a:spLocks noChangeArrowheads="1"/>
        </xdr:cNvSpPr>
      </xdr:nvSpPr>
      <xdr:spPr>
        <a:xfrm>
          <a:off x="6953250" y="34109025"/>
          <a:ext cx="2238375" cy="1314450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Noter le nom de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banque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Signature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cases se remplissent automatiquement quand vous entrez les résultats du concours. 
</a:t>
          </a:r>
        </a:p>
      </xdr:txBody>
    </xdr:sp>
    <xdr:clientData/>
  </xdr:twoCellAnchor>
  <xdr:twoCellAnchor>
    <xdr:from>
      <xdr:col>6</xdr:col>
      <xdr:colOff>66675</xdr:colOff>
      <xdr:row>170</xdr:row>
      <xdr:rowOff>0</xdr:rowOff>
    </xdr:from>
    <xdr:to>
      <xdr:col>7</xdr:col>
      <xdr:colOff>876300</xdr:colOff>
      <xdr:row>180</xdr:row>
      <xdr:rowOff>200025</xdr:rowOff>
    </xdr:to>
    <xdr:sp>
      <xdr:nvSpPr>
        <xdr:cNvPr id="15" name="ZoneTexte 28"/>
        <xdr:cNvSpPr txBox="1">
          <a:spLocks noChangeArrowheads="1"/>
        </xdr:cNvSpPr>
      </xdr:nvSpPr>
      <xdr:spPr>
        <a:xfrm>
          <a:off x="7019925" y="38823900"/>
          <a:ext cx="2352675" cy="2543175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les ligne 81 à 97  sur ligne 170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ou son ordinateur pour enregistrer  le  "Résultat Poule"</a:t>
          </a:r>
        </a:p>
      </xdr:txBody>
    </xdr:sp>
    <xdr:clientData/>
  </xdr:twoCellAnchor>
  <xdr:twoCellAnchor>
    <xdr:from>
      <xdr:col>6</xdr:col>
      <xdr:colOff>257175</xdr:colOff>
      <xdr:row>91</xdr:row>
      <xdr:rowOff>142875</xdr:rowOff>
    </xdr:from>
    <xdr:to>
      <xdr:col>8</xdr:col>
      <xdr:colOff>85725</xdr:colOff>
      <xdr:row>95</xdr:row>
      <xdr:rowOff>19050</xdr:rowOff>
    </xdr:to>
    <xdr:sp>
      <xdr:nvSpPr>
        <xdr:cNvPr id="16" name="ZoneTexte 32"/>
        <xdr:cNvSpPr txBox="1">
          <a:spLocks noChangeArrowheads="1"/>
        </xdr:cNvSpPr>
      </xdr:nvSpPr>
      <xdr:spPr>
        <a:xfrm>
          <a:off x="7210425" y="19792950"/>
          <a:ext cx="2352675" cy="638175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36 à 38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266700</xdr:colOff>
      <xdr:row>96</xdr:row>
      <xdr:rowOff>9525</xdr:rowOff>
    </xdr:from>
    <xdr:to>
      <xdr:col>8</xdr:col>
      <xdr:colOff>95250</xdr:colOff>
      <xdr:row>99</xdr:row>
      <xdr:rowOff>57150</xdr:rowOff>
    </xdr:to>
    <xdr:sp>
      <xdr:nvSpPr>
        <xdr:cNvPr id="17" name="ZoneTexte 33"/>
        <xdr:cNvSpPr txBox="1">
          <a:spLocks noChangeArrowheads="1"/>
        </xdr:cNvSpPr>
      </xdr:nvSpPr>
      <xdr:spPr>
        <a:xfrm>
          <a:off x="7219950" y="20612100"/>
          <a:ext cx="2352675" cy="619125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40 à 42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209550</xdr:rowOff>
    </xdr:from>
    <xdr:to>
      <xdr:col>1</xdr:col>
      <xdr:colOff>161925</xdr:colOff>
      <xdr:row>4</xdr:row>
      <xdr:rowOff>152400</xdr:rowOff>
    </xdr:to>
    <xdr:pic>
      <xdr:nvPicPr>
        <xdr:cNvPr id="18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09550"/>
          <a:ext cx="1171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18</xdr:row>
      <xdr:rowOff>104775</xdr:rowOff>
    </xdr:from>
    <xdr:to>
      <xdr:col>9</xdr:col>
      <xdr:colOff>523875</xdr:colOff>
      <xdr:row>29</xdr:row>
      <xdr:rowOff>104775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972050" y="3781425"/>
          <a:ext cx="4086225" cy="2486025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NOTICE D'EMPLOI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informe les cellules bleutées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: CDE 2 Nom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Délégué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: CDE 3 Numéro du concours, idem CDE 4, 5, 6 :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: CDE 5 Lieu du National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: CDE 6 Nom du responsable de l'organisation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: I2  La dotation de l'Organisateur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I4 :  Le nombre d'équipe engagée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F12 :  3 choix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Individuel 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doublettes 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triplettes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C21 : Premier tour non payé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C22 à C29 On augmente progressivement pour obtenir cellule E27une somme inférieure à 50% mais supérieure à 25% = cellule I32.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Plus le % est haut  plus on favorise la phase finale.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57150</xdr:colOff>
      <xdr:row>10</xdr:row>
      <xdr:rowOff>38100</xdr:rowOff>
    </xdr:from>
    <xdr:to>
      <xdr:col>11</xdr:col>
      <xdr:colOff>638175</xdr:colOff>
      <xdr:row>16</xdr:row>
      <xdr:rowOff>76200</xdr:rowOff>
    </xdr:to>
    <xdr:sp>
      <xdr:nvSpPr>
        <xdr:cNvPr id="2" name="Plaque 2">
          <a:hlinkClick r:id="rId1"/>
        </xdr:cNvPr>
        <xdr:cNvSpPr>
          <a:spLocks/>
        </xdr:cNvSpPr>
      </xdr:nvSpPr>
      <xdr:spPr>
        <a:xfrm>
          <a:off x="9810750" y="2066925"/>
          <a:ext cx="1800225" cy="12096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  <xdr:twoCellAnchor>
    <xdr:from>
      <xdr:col>10</xdr:col>
      <xdr:colOff>95250</xdr:colOff>
      <xdr:row>17</xdr:row>
      <xdr:rowOff>28575</xdr:rowOff>
    </xdr:from>
    <xdr:to>
      <xdr:col>11</xdr:col>
      <xdr:colOff>647700</xdr:colOff>
      <xdr:row>21</xdr:row>
      <xdr:rowOff>95250</xdr:rowOff>
    </xdr:to>
    <xdr:sp>
      <xdr:nvSpPr>
        <xdr:cNvPr id="3" name="Plaque 3">
          <a:hlinkClick r:id="rId2"/>
        </xdr:cNvPr>
        <xdr:cNvSpPr>
          <a:spLocks/>
        </xdr:cNvSpPr>
      </xdr:nvSpPr>
      <xdr:spPr>
        <a:xfrm>
          <a:off x="9848850" y="3467100"/>
          <a:ext cx="1771650" cy="1257300"/>
        </a:xfrm>
        <a:prstGeom prst="bevel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AFFICHE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838200</xdr:colOff>
      <xdr:row>1</xdr:row>
      <xdr:rowOff>161925</xdr:rowOff>
    </xdr:from>
    <xdr:to>
      <xdr:col>4</xdr:col>
      <xdr:colOff>657225</xdr:colOff>
      <xdr:row>6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457200"/>
          <a:ext cx="12668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7</xdr:row>
      <xdr:rowOff>66675</xdr:rowOff>
    </xdr:from>
    <xdr:to>
      <xdr:col>9</xdr:col>
      <xdr:colOff>209550</xdr:colOff>
      <xdr:row>12</xdr:row>
      <xdr:rowOff>28575</xdr:rowOff>
    </xdr:to>
    <xdr:sp>
      <xdr:nvSpPr>
        <xdr:cNvPr id="2" name="Plaque 2">
          <a:hlinkClick r:id="rId2"/>
        </xdr:cNvPr>
        <xdr:cNvSpPr>
          <a:spLocks/>
        </xdr:cNvSpPr>
      </xdr:nvSpPr>
      <xdr:spPr>
        <a:xfrm>
          <a:off x="9220200" y="2019300"/>
          <a:ext cx="2209800" cy="12382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13</xdr:row>
      <xdr:rowOff>76200</xdr:rowOff>
    </xdr:from>
    <xdr:to>
      <xdr:col>7</xdr:col>
      <xdr:colOff>838200</xdr:colOff>
      <xdr:row>15</xdr:row>
      <xdr:rowOff>66675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7086600" y="3048000"/>
          <a:ext cx="2333625" cy="447675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renseigne uniquement les cellules rosées
</a:t>
          </a:r>
        </a:p>
      </xdr:txBody>
    </xdr:sp>
    <xdr:clientData/>
  </xdr:twoCellAnchor>
  <xdr:twoCellAnchor>
    <xdr:from>
      <xdr:col>6</xdr:col>
      <xdr:colOff>47625</xdr:colOff>
      <xdr:row>25</xdr:row>
      <xdr:rowOff>209550</xdr:rowOff>
    </xdr:from>
    <xdr:to>
      <xdr:col>8</xdr:col>
      <xdr:colOff>447675</xdr:colOff>
      <xdr:row>28</xdr:row>
      <xdr:rowOff>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7086600" y="5734050"/>
          <a:ext cx="2924175" cy="571500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Présence du délégué souhaitée , sinon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présence obligatoire d' un officiel du Comite Régional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 Comité Départemental</a:t>
          </a:r>
        </a:p>
      </xdr:txBody>
    </xdr:sp>
    <xdr:clientData/>
  </xdr:twoCellAnchor>
  <xdr:twoCellAnchor>
    <xdr:from>
      <xdr:col>6</xdr:col>
      <xdr:colOff>123825</xdr:colOff>
      <xdr:row>187</xdr:row>
      <xdr:rowOff>180975</xdr:rowOff>
    </xdr:from>
    <xdr:to>
      <xdr:col>7</xdr:col>
      <xdr:colOff>876300</xdr:colOff>
      <xdr:row>198</xdr:row>
      <xdr:rowOff>190500</xdr:rowOff>
    </xdr:to>
    <xdr:sp>
      <xdr:nvSpPr>
        <xdr:cNvPr id="3" name="ZoneTexte 4"/>
        <xdr:cNvSpPr txBox="1">
          <a:spLocks noChangeArrowheads="1"/>
        </xdr:cNvSpPr>
      </xdr:nvSpPr>
      <xdr:spPr>
        <a:xfrm>
          <a:off x="7162800" y="42576750"/>
          <a:ext cx="2295525" cy="2247900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104 à 151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ou son ordinateur pour enregistrer  le  "Résultat Poule"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228600</xdr:colOff>
      <xdr:row>47</xdr:row>
      <xdr:rowOff>171450</xdr:rowOff>
    </xdr:from>
    <xdr:to>
      <xdr:col>8</xdr:col>
      <xdr:colOff>66675</xdr:colOff>
      <xdr:row>61</xdr:row>
      <xdr:rowOff>161925</xdr:rowOff>
    </xdr:to>
    <xdr:sp>
      <xdr:nvSpPr>
        <xdr:cNvPr id="4" name="ZoneTexte 5"/>
        <xdr:cNvSpPr txBox="1">
          <a:spLocks noChangeArrowheads="1"/>
        </xdr:cNvSpPr>
      </xdr:nvSpPr>
      <xdr:spPr>
        <a:xfrm>
          <a:off x="7267575" y="11439525"/>
          <a:ext cx="2362200" cy="2657475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lignes 48 à 71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ou son ordinateur pour enregistrer 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 "Résultat Poule"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6</xdr:col>
      <xdr:colOff>47625</xdr:colOff>
      <xdr:row>116</xdr:row>
      <xdr:rowOff>47625</xdr:rowOff>
    </xdr:from>
    <xdr:ext cx="2343150" cy="1400175"/>
    <xdr:sp>
      <xdr:nvSpPr>
        <xdr:cNvPr id="5" name="ZoneTexte 6"/>
        <xdr:cNvSpPr txBox="1">
          <a:spLocks noChangeArrowheads="1"/>
        </xdr:cNvSpPr>
      </xdr:nvSpPr>
      <xdr:spPr>
        <a:xfrm>
          <a:off x="7086600" y="25298400"/>
          <a:ext cx="2343150" cy="1400175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 DES INDEMNITES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 rien noter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cela se fait automatiquement </a:t>
          </a:r>
        </a:p>
      </xdr:txBody>
    </xdr:sp>
    <xdr:clientData/>
  </xdr:oneCellAnchor>
  <xdr:twoCellAnchor>
    <xdr:from>
      <xdr:col>6</xdr:col>
      <xdr:colOff>123825</xdr:colOff>
      <xdr:row>134</xdr:row>
      <xdr:rowOff>142875</xdr:rowOff>
    </xdr:from>
    <xdr:to>
      <xdr:col>7</xdr:col>
      <xdr:colOff>819150</xdr:colOff>
      <xdr:row>139</xdr:row>
      <xdr:rowOff>171450</xdr:rowOff>
    </xdr:to>
    <xdr:sp>
      <xdr:nvSpPr>
        <xdr:cNvPr id="6" name="ZoneTexte 9"/>
        <xdr:cNvSpPr txBox="1">
          <a:spLocks noChangeArrowheads="1"/>
        </xdr:cNvSpPr>
      </xdr:nvSpPr>
      <xdr:spPr>
        <a:xfrm>
          <a:off x="7162800" y="30927675"/>
          <a:ext cx="2238375" cy="1314450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Notez les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des chèques et les coordonnées de la banque.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cases se remplissent automatiquement quant vous entrez le résultats du concours. 
</a:t>
          </a:r>
        </a:p>
      </xdr:txBody>
    </xdr:sp>
    <xdr:clientData/>
  </xdr:twoCellAnchor>
  <xdr:oneCellAnchor>
    <xdr:from>
      <xdr:col>6</xdr:col>
      <xdr:colOff>66675</xdr:colOff>
      <xdr:row>32</xdr:row>
      <xdr:rowOff>19050</xdr:rowOff>
    </xdr:from>
    <xdr:ext cx="2352675" cy="1504950"/>
    <xdr:sp>
      <xdr:nvSpPr>
        <xdr:cNvPr id="7" name="ZoneTexte 8"/>
        <xdr:cNvSpPr txBox="1">
          <a:spLocks noChangeArrowheads="1"/>
        </xdr:cNvSpPr>
      </xdr:nvSpPr>
      <xdr:spPr>
        <a:xfrm>
          <a:off x="7105650" y="7086600"/>
          <a:ext cx="2352675" cy="150495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Faire noter par l'arbitre principal ses appréciations sur l'arbitrage et son avis sur l'organisation  </a:t>
          </a:r>
        </a:p>
      </xdr:txBody>
    </xdr:sp>
    <xdr:clientData/>
  </xdr:oneCellAnchor>
  <xdr:twoCellAnchor>
    <xdr:from>
      <xdr:col>6</xdr:col>
      <xdr:colOff>57150</xdr:colOff>
      <xdr:row>39</xdr:row>
      <xdr:rowOff>19050</xdr:rowOff>
    </xdr:from>
    <xdr:to>
      <xdr:col>8</xdr:col>
      <xdr:colOff>142875</xdr:colOff>
      <xdr:row>39</xdr:row>
      <xdr:rowOff>600075</xdr:rowOff>
    </xdr:to>
    <xdr:sp>
      <xdr:nvSpPr>
        <xdr:cNvPr id="8" name="ZoneTexte 10"/>
        <xdr:cNvSpPr txBox="1">
          <a:spLocks noChangeArrowheads="1"/>
        </xdr:cNvSpPr>
      </xdr:nvSpPr>
      <xdr:spPr>
        <a:xfrm>
          <a:off x="7096125" y="9401175"/>
          <a:ext cx="2609850" cy="581025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Donner succinctement  votre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avis sur l'organisation.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 détails seront notés sur l'évaluation
</a:t>
          </a:r>
        </a:p>
      </xdr:txBody>
    </xdr:sp>
    <xdr:clientData/>
  </xdr:twoCellAnchor>
  <xdr:twoCellAnchor>
    <xdr:from>
      <xdr:col>6</xdr:col>
      <xdr:colOff>47625</xdr:colOff>
      <xdr:row>4</xdr:row>
      <xdr:rowOff>66675</xdr:rowOff>
    </xdr:from>
    <xdr:to>
      <xdr:col>7</xdr:col>
      <xdr:colOff>857250</xdr:colOff>
      <xdr:row>11</xdr:row>
      <xdr:rowOff>114300</xdr:rowOff>
    </xdr:to>
    <xdr:sp>
      <xdr:nvSpPr>
        <xdr:cNvPr id="9" name="ZoneTexte 12"/>
        <xdr:cNvSpPr txBox="1">
          <a:spLocks noChangeArrowheads="1"/>
        </xdr:cNvSpPr>
      </xdr:nvSpPr>
      <xdr:spPr>
        <a:xfrm>
          <a:off x="7086600" y="1009650"/>
          <a:ext cx="2352675" cy="1619250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toutes informations concernant l'utilisation de ce document :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06 23 02 49 65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jacques.guigue40@sfr.fr</a:t>
          </a:r>
        </a:p>
      </xdr:txBody>
    </xdr:sp>
    <xdr:clientData/>
  </xdr:twoCellAnchor>
  <xdr:twoCellAnchor>
    <xdr:from>
      <xdr:col>6</xdr:col>
      <xdr:colOff>57150</xdr:colOff>
      <xdr:row>167</xdr:row>
      <xdr:rowOff>123825</xdr:rowOff>
    </xdr:from>
    <xdr:to>
      <xdr:col>7</xdr:col>
      <xdr:colOff>866775</xdr:colOff>
      <xdr:row>178</xdr:row>
      <xdr:rowOff>95250</xdr:rowOff>
    </xdr:to>
    <xdr:sp>
      <xdr:nvSpPr>
        <xdr:cNvPr id="10" name="ZoneTexte 13"/>
        <xdr:cNvSpPr txBox="1">
          <a:spLocks noChangeArrowheads="1"/>
        </xdr:cNvSpPr>
      </xdr:nvSpPr>
      <xdr:spPr>
        <a:xfrm>
          <a:off x="7096125" y="37938075"/>
          <a:ext cx="2352675" cy="2543175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les ligne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80 à 97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sur ligne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167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ou son ordinateur pour enregistrer 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 "Résultat Poule"</a:t>
          </a:r>
        </a:p>
      </xdr:txBody>
    </xdr:sp>
    <xdr:clientData/>
  </xdr:twoCellAnchor>
  <xdr:twoCellAnchor>
    <xdr:from>
      <xdr:col>6</xdr:col>
      <xdr:colOff>123825</xdr:colOff>
      <xdr:row>91</xdr:row>
      <xdr:rowOff>38100</xdr:rowOff>
    </xdr:from>
    <xdr:to>
      <xdr:col>7</xdr:col>
      <xdr:colOff>914400</xdr:colOff>
      <xdr:row>94</xdr:row>
      <xdr:rowOff>152400</xdr:rowOff>
    </xdr:to>
    <xdr:sp>
      <xdr:nvSpPr>
        <xdr:cNvPr id="11" name="ZoneTexte 14"/>
        <xdr:cNvSpPr txBox="1">
          <a:spLocks noChangeArrowheads="1"/>
        </xdr:cNvSpPr>
      </xdr:nvSpPr>
      <xdr:spPr>
        <a:xfrm>
          <a:off x="7162800" y="19688175"/>
          <a:ext cx="2333625" cy="685800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36 à 38
</a:t>
          </a:r>
        </a:p>
      </xdr:txBody>
    </xdr:sp>
    <xdr:clientData/>
  </xdr:twoCellAnchor>
  <xdr:twoCellAnchor>
    <xdr:from>
      <xdr:col>6</xdr:col>
      <xdr:colOff>28575</xdr:colOff>
      <xdr:row>18</xdr:row>
      <xdr:rowOff>209550</xdr:rowOff>
    </xdr:from>
    <xdr:to>
      <xdr:col>7</xdr:col>
      <xdr:colOff>771525</xdr:colOff>
      <xdr:row>22</xdr:row>
      <xdr:rowOff>161925</xdr:rowOff>
    </xdr:to>
    <xdr:sp>
      <xdr:nvSpPr>
        <xdr:cNvPr id="12" name="ZoneTexte 15"/>
        <xdr:cNvSpPr txBox="1">
          <a:spLocks noChangeArrowheads="1"/>
        </xdr:cNvSpPr>
      </xdr:nvSpPr>
      <xdr:spPr>
        <a:xfrm>
          <a:off x="7067550" y="4324350"/>
          <a:ext cx="2286000" cy="866775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Cellules C20, C21, C22
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Les croix sont mises automatiquement</a:t>
          </a:r>
        </a:p>
      </xdr:txBody>
    </xdr:sp>
    <xdr:clientData/>
  </xdr:twoCellAnchor>
  <xdr:twoCellAnchor>
    <xdr:from>
      <xdr:col>8</xdr:col>
      <xdr:colOff>247650</xdr:colOff>
      <xdr:row>14</xdr:row>
      <xdr:rowOff>209550</xdr:rowOff>
    </xdr:from>
    <xdr:to>
      <xdr:col>9</xdr:col>
      <xdr:colOff>942975</xdr:colOff>
      <xdr:row>19</xdr:row>
      <xdr:rowOff>190500</xdr:rowOff>
    </xdr:to>
    <xdr:sp>
      <xdr:nvSpPr>
        <xdr:cNvPr id="13" name="Plaque 1">
          <a:hlinkClick r:id="rId1"/>
        </xdr:cNvPr>
        <xdr:cNvSpPr>
          <a:spLocks/>
        </xdr:cNvSpPr>
      </xdr:nvSpPr>
      <xdr:spPr>
        <a:xfrm>
          <a:off x="9810750" y="3409950"/>
          <a:ext cx="1676400" cy="11239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  <xdr:twoCellAnchor>
    <xdr:from>
      <xdr:col>6</xdr:col>
      <xdr:colOff>104775</xdr:colOff>
      <xdr:row>74</xdr:row>
      <xdr:rowOff>104775</xdr:rowOff>
    </xdr:from>
    <xdr:to>
      <xdr:col>7</xdr:col>
      <xdr:colOff>866775</xdr:colOff>
      <xdr:row>78</xdr:row>
      <xdr:rowOff>76200</xdr:rowOff>
    </xdr:to>
    <xdr:sp>
      <xdr:nvSpPr>
        <xdr:cNvPr id="14" name="ZoneTexte 16"/>
        <xdr:cNvSpPr txBox="1">
          <a:spLocks noChangeArrowheads="1"/>
        </xdr:cNvSpPr>
      </xdr:nvSpPr>
      <xdr:spPr>
        <a:xfrm>
          <a:off x="7143750" y="16516350"/>
          <a:ext cx="2305050" cy="733425"/>
        </a:xfrm>
        <a:prstGeom prst="rect">
          <a:avLst/>
        </a:prstGeom>
        <a:solidFill>
          <a:srgbClr val="DBEEF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16 à 27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171450</xdr:colOff>
      <xdr:row>95</xdr:row>
      <xdr:rowOff>171450</xdr:rowOff>
    </xdr:from>
    <xdr:to>
      <xdr:col>8</xdr:col>
      <xdr:colOff>0</xdr:colOff>
      <xdr:row>99</xdr:row>
      <xdr:rowOff>47625</xdr:rowOff>
    </xdr:to>
    <xdr:sp>
      <xdr:nvSpPr>
        <xdr:cNvPr id="15" name="ZoneTexte 17"/>
        <xdr:cNvSpPr txBox="1">
          <a:spLocks noChangeArrowheads="1"/>
        </xdr:cNvSpPr>
      </xdr:nvSpPr>
      <xdr:spPr>
        <a:xfrm>
          <a:off x="7210425" y="20583525"/>
          <a:ext cx="2352675" cy="638175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40 à 42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133350</xdr:colOff>
      <xdr:row>85</xdr:row>
      <xdr:rowOff>142875</xdr:rowOff>
    </xdr:from>
    <xdr:to>
      <xdr:col>7</xdr:col>
      <xdr:colOff>895350</xdr:colOff>
      <xdr:row>89</xdr:row>
      <xdr:rowOff>114300</xdr:rowOff>
    </xdr:to>
    <xdr:sp>
      <xdr:nvSpPr>
        <xdr:cNvPr id="16" name="ZoneTexte 18"/>
        <xdr:cNvSpPr txBox="1">
          <a:spLocks noChangeArrowheads="1"/>
        </xdr:cNvSpPr>
      </xdr:nvSpPr>
      <xdr:spPr>
        <a:xfrm>
          <a:off x="7172325" y="18649950"/>
          <a:ext cx="2305050" cy="733425"/>
        </a:xfrm>
        <a:prstGeom prst="rect">
          <a:avLst/>
        </a:prstGeom>
        <a:solidFill>
          <a:srgbClr val="DBEEF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29 à 34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514350</xdr:colOff>
      <xdr:row>4</xdr:row>
      <xdr:rowOff>76200</xdr:rowOff>
    </xdr:to>
    <xdr:pic>
      <xdr:nvPicPr>
        <xdr:cNvPr id="17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533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CQUES\Documents\FFPJP\2019\2019%20Calcul-ind-petanque%20041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Poule cumul (PC)"/>
      <sheetName val="Affichage PC"/>
      <sheetName val="ED-Cumul"/>
      <sheetName val="Affichage ED-cumul"/>
      <sheetName val="ED-Partie-Perdue (PP)"/>
      <sheetName val="Affichage ED-PP"/>
      <sheetName val="Poule (PP)"/>
      <sheetName val="Affichage P PP"/>
    </sheetNames>
    <sheetDataSet>
      <sheetData sheetId="1">
        <row r="34">
          <cell r="I34" t="str">
            <v>Dernière mise à jour V04102018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390" customWidth="1"/>
  </cols>
  <sheetData/>
  <sheetProtection password="E574"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showGridLines="0" zoomScalePageLayoutView="0" workbookViewId="0" topLeftCell="A1">
      <selection activeCell="B34" sqref="B34:D34"/>
    </sheetView>
  </sheetViews>
  <sheetFormatPr defaultColWidth="14.7109375" defaultRowHeight="18" customHeight="1"/>
  <cols>
    <col min="1" max="1" width="23.140625" style="11" customWidth="1"/>
    <col min="2" max="2" width="12.7109375" style="222" customWidth="1"/>
    <col min="3" max="3" width="11.7109375" style="11" customWidth="1"/>
    <col min="4" max="4" width="11.7109375" style="222" customWidth="1"/>
    <col min="5" max="5" width="11.7109375" style="11" customWidth="1"/>
    <col min="6" max="6" width="12.7109375" style="11" customWidth="1"/>
    <col min="7" max="16384" width="14.7109375" style="11" customWidth="1"/>
  </cols>
  <sheetData>
    <row r="1" spans="1:12" ht="18" customHeight="1">
      <c r="A1" s="596" t="s">
        <v>161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328"/>
    </row>
    <row r="2" spans="1:11" ht="15.75" customHeight="1">
      <c r="A2" s="557" t="s">
        <v>88</v>
      </c>
      <c r="B2" s="557"/>
      <c r="C2" s="558"/>
      <c r="D2" s="559"/>
      <c r="E2" s="560"/>
      <c r="F2" s="583" t="s">
        <v>89</v>
      </c>
      <c r="G2" s="584"/>
      <c r="H2" s="585"/>
      <c r="I2" s="434"/>
      <c r="J2" s="583" t="s">
        <v>90</v>
      </c>
      <c r="K2" s="585"/>
    </row>
    <row r="3" spans="1:11" ht="15.75" customHeight="1">
      <c r="A3" s="610" t="s">
        <v>167</v>
      </c>
      <c r="B3" s="610"/>
      <c r="C3" s="588"/>
      <c r="D3" s="589"/>
      <c r="E3" s="590"/>
      <c r="F3" s="591"/>
      <c r="G3" s="592"/>
      <c r="H3" s="593"/>
      <c r="I3" s="329"/>
      <c r="J3" s="330"/>
      <c r="K3" s="507">
        <f>I2</f>
        <v>0</v>
      </c>
    </row>
    <row r="4" spans="1:12" ht="15.75" customHeight="1">
      <c r="A4" s="557" t="s">
        <v>168</v>
      </c>
      <c r="B4" s="557"/>
      <c r="C4" s="588"/>
      <c r="D4" s="589"/>
      <c r="E4" s="590"/>
      <c r="F4" s="583" t="s">
        <v>142</v>
      </c>
      <c r="G4" s="594"/>
      <c r="H4" s="595"/>
      <c r="I4" s="331"/>
      <c r="J4" s="442">
        <f>F12*G12</f>
        <v>0</v>
      </c>
      <c r="K4" s="507">
        <f>I4*J4</f>
        <v>0</v>
      </c>
      <c r="L4" s="332">
        <v>4</v>
      </c>
    </row>
    <row r="5" spans="1:12" ht="15.75" customHeight="1">
      <c r="A5" s="586" t="s">
        <v>91</v>
      </c>
      <c r="B5" s="587"/>
      <c r="C5" s="588"/>
      <c r="D5" s="589"/>
      <c r="E5" s="590"/>
      <c r="F5" s="409"/>
      <c r="G5" s="410"/>
      <c r="H5" s="411"/>
      <c r="I5" s="438"/>
      <c r="J5" s="379"/>
      <c r="K5" s="507"/>
      <c r="L5" s="332"/>
    </row>
    <row r="6" spans="1:12" ht="15.75" customHeight="1">
      <c r="A6" s="586" t="s">
        <v>171</v>
      </c>
      <c r="B6" s="587"/>
      <c r="C6" s="588"/>
      <c r="D6" s="589"/>
      <c r="E6" s="590"/>
      <c r="F6" s="409"/>
      <c r="G6" s="410"/>
      <c r="H6" s="411"/>
      <c r="I6" s="438"/>
      <c r="J6" s="379"/>
      <c r="K6" s="507"/>
      <c r="L6" s="332"/>
    </row>
    <row r="7" spans="1:11" ht="15.75" customHeight="1">
      <c r="A7" s="557" t="s">
        <v>68</v>
      </c>
      <c r="B7" s="557"/>
      <c r="C7" s="558"/>
      <c r="D7" s="559"/>
      <c r="E7" s="560"/>
      <c r="F7" s="583" t="s">
        <v>153</v>
      </c>
      <c r="G7" s="584"/>
      <c r="H7" s="585"/>
      <c r="I7" s="441">
        <f>ROUNDUP($I$4/4,0)</f>
        <v>0</v>
      </c>
      <c r="J7" s="333" t="s">
        <v>42</v>
      </c>
      <c r="K7" s="508">
        <f>SUM(K3:K4)</f>
        <v>0</v>
      </c>
    </row>
    <row r="8" spans="1:11" ht="15.75" customHeight="1">
      <c r="A8" s="586" t="s">
        <v>175</v>
      </c>
      <c r="B8" s="587"/>
      <c r="C8" s="607"/>
      <c r="D8" s="608"/>
      <c r="E8" s="609"/>
      <c r="F8" s="583" t="s">
        <v>143</v>
      </c>
      <c r="G8" s="584"/>
      <c r="H8" s="585"/>
      <c r="I8" s="441">
        <f>I7*2</f>
        <v>0</v>
      </c>
      <c r="J8" s="334"/>
      <c r="K8" s="334"/>
    </row>
    <row r="9" spans="1:10" ht="18" customHeight="1">
      <c r="A9" s="600" t="s">
        <v>144</v>
      </c>
      <c r="B9" s="600"/>
      <c r="C9" s="600"/>
      <c r="D9" s="600"/>
      <c r="E9" s="600"/>
      <c r="F9" s="600"/>
      <c r="G9" s="600"/>
      <c r="H9" s="600"/>
      <c r="I9" s="600"/>
      <c r="J9" s="24"/>
    </row>
    <row r="10" spans="1:10" ht="18" customHeight="1">
      <c r="A10" s="604" t="s">
        <v>145</v>
      </c>
      <c r="B10" s="605"/>
      <c r="C10" s="605"/>
      <c r="D10" s="605"/>
      <c r="E10" s="605"/>
      <c r="F10" s="605"/>
      <c r="G10" s="605"/>
      <c r="H10" s="605"/>
      <c r="I10" s="605"/>
      <c r="J10" s="606"/>
    </row>
    <row r="11" spans="1:10" ht="15.75" customHeight="1">
      <c r="A11" s="335"/>
      <c r="B11" s="336"/>
      <c r="C11" s="336"/>
      <c r="D11" s="336"/>
      <c r="E11" s="337"/>
      <c r="F11" s="337" t="s">
        <v>96</v>
      </c>
      <c r="G11" s="338" t="s">
        <v>97</v>
      </c>
      <c r="H11" s="336"/>
      <c r="I11" s="336"/>
      <c r="J11" s="336"/>
    </row>
    <row r="12" spans="1:10" ht="15.75" customHeight="1">
      <c r="A12" s="601" t="s">
        <v>98</v>
      </c>
      <c r="B12" s="602"/>
      <c r="C12" s="602"/>
      <c r="D12" s="603"/>
      <c r="E12" s="445">
        <f>I4</f>
        <v>0</v>
      </c>
      <c r="F12" s="389">
        <v>3</v>
      </c>
      <c r="G12" s="509">
        <f>IF(ISNUMBER(C5),6,0)+IF(ISNUMBER(C3),8,0)+IF(ISNUMBER(C4),8,0)+IF(ISNUMBER(C6),8,0)</f>
        <v>0</v>
      </c>
      <c r="H12" s="510">
        <f>F12*G12</f>
        <v>0</v>
      </c>
      <c r="I12" s="24"/>
      <c r="J12" s="24"/>
    </row>
    <row r="13" spans="1:10" ht="15.75" customHeight="1">
      <c r="A13" s="601" t="s">
        <v>99</v>
      </c>
      <c r="B13" s="602"/>
      <c r="C13" s="602"/>
      <c r="D13" s="603"/>
      <c r="E13" s="336"/>
      <c r="F13" s="336"/>
      <c r="G13" s="509">
        <f>I2</f>
        <v>0</v>
      </c>
      <c r="H13" s="511">
        <f>G13</f>
        <v>0</v>
      </c>
      <c r="I13" s="24"/>
      <c r="J13" s="24"/>
    </row>
    <row r="14" spans="1:10" ht="15.75" customHeight="1">
      <c r="A14" s="597" t="s">
        <v>100</v>
      </c>
      <c r="B14" s="598"/>
      <c r="C14" s="598"/>
      <c r="D14" s="599"/>
      <c r="E14" s="336"/>
      <c r="F14" s="336"/>
      <c r="G14" s="339"/>
      <c r="H14" s="512">
        <f>K7</f>
        <v>0</v>
      </c>
      <c r="I14" s="24"/>
      <c r="J14" s="24"/>
    </row>
    <row r="15" spans="1:11" ht="15.75" customHeight="1">
      <c r="A15" s="563" t="s">
        <v>101</v>
      </c>
      <c r="B15" s="564"/>
      <c r="C15" s="564"/>
      <c r="D15" s="564"/>
      <c r="E15" s="564"/>
      <c r="F15" s="565"/>
      <c r="G15" s="381">
        <v>0.5</v>
      </c>
      <c r="H15" s="512">
        <f>H14*G15</f>
        <v>0</v>
      </c>
      <c r="I15" s="561"/>
      <c r="J15" s="562"/>
      <c r="K15" s="562"/>
    </row>
    <row r="16" spans="1:11" ht="15.75" customHeight="1">
      <c r="A16" s="563" t="s">
        <v>102</v>
      </c>
      <c r="B16" s="564"/>
      <c r="C16" s="564"/>
      <c r="D16" s="564"/>
      <c r="E16" s="564"/>
      <c r="F16" s="565"/>
      <c r="G16" s="340">
        <v>0.25</v>
      </c>
      <c r="H16" s="513">
        <f>H14*G16</f>
        <v>0</v>
      </c>
      <c r="I16" s="24"/>
      <c r="J16" s="24"/>
      <c r="K16" s="24"/>
    </row>
    <row r="17" spans="1:11" ht="18" customHeight="1">
      <c r="A17" s="566" t="s">
        <v>103</v>
      </c>
      <c r="B17" s="566"/>
      <c r="C17" s="566"/>
      <c r="D17" s="566"/>
      <c r="E17" s="566"/>
      <c r="F17" s="566"/>
      <c r="G17" s="566"/>
      <c r="H17" s="566"/>
      <c r="I17" s="566"/>
      <c r="J17" s="566"/>
      <c r="K17" s="65"/>
    </row>
    <row r="18" spans="1:10" ht="18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8" customHeight="1">
      <c r="A19" s="341"/>
      <c r="B19" s="567" t="s">
        <v>100</v>
      </c>
      <c r="C19" s="568"/>
      <c r="D19" s="569"/>
      <c r="E19" s="514">
        <f>H14</f>
        <v>0</v>
      </c>
      <c r="F19" s="160"/>
      <c r="G19" s="342"/>
      <c r="H19" s="343"/>
      <c r="I19" s="343"/>
      <c r="J19" s="343"/>
    </row>
    <row r="20" spans="1:10" ht="45">
      <c r="A20" s="344"/>
      <c r="B20" s="345" t="s">
        <v>127</v>
      </c>
      <c r="C20" s="437" t="s">
        <v>104</v>
      </c>
      <c r="D20" s="346" t="s">
        <v>105</v>
      </c>
      <c r="E20" s="347" t="s">
        <v>106</v>
      </c>
      <c r="F20" s="348" t="s">
        <v>47</v>
      </c>
      <c r="G20" s="342"/>
      <c r="H20" s="349"/>
      <c r="I20" s="349"/>
      <c r="J20" s="349"/>
    </row>
    <row r="21" spans="1:10" ht="18" customHeight="1">
      <c r="A21" s="350" t="s">
        <v>151</v>
      </c>
      <c r="B21" s="445">
        <f>SUM(I8)</f>
        <v>0</v>
      </c>
      <c r="C21" s="440"/>
      <c r="D21" s="519">
        <f aca="true" t="shared" si="0" ref="D21:D30">B21*C21</f>
        <v>0</v>
      </c>
      <c r="E21" s="520">
        <f>E19-D21</f>
        <v>0</v>
      </c>
      <c r="F21" s="521">
        <f>IF(B21=0,0,C21)</f>
        <v>0</v>
      </c>
      <c r="G21" s="351"/>
      <c r="H21" s="352" t="s">
        <v>146</v>
      </c>
      <c r="I21" s="349"/>
      <c r="J21" s="349"/>
    </row>
    <row r="22" spans="1:10" ht="18" customHeight="1">
      <c r="A22" s="350" t="s">
        <v>147</v>
      </c>
      <c r="B22" s="451">
        <f>B21/2</f>
        <v>0</v>
      </c>
      <c r="C22" s="440"/>
      <c r="D22" s="520">
        <f t="shared" si="0"/>
        <v>0</v>
      </c>
      <c r="E22" s="520">
        <f aca="true" t="shared" si="1" ref="E22:E27">E21-D22</f>
        <v>0</v>
      </c>
      <c r="F22" s="521">
        <f>F21+C22</f>
        <v>0</v>
      </c>
      <c r="G22" s="353" t="s">
        <v>148</v>
      </c>
      <c r="H22" s="354" t="s">
        <v>149</v>
      </c>
      <c r="I22" s="349"/>
      <c r="J22" s="349"/>
    </row>
    <row r="23" spans="1:12" ht="18" customHeight="1">
      <c r="A23" s="374" t="s">
        <v>108</v>
      </c>
      <c r="B23" s="445">
        <f>IF(B22&gt;=128,B22-128,IF(B22&gt;=64,B22-"64",IF(B22&gt;=32,B22-"32",IF(B22&gt;=16,B22-16,0))))</f>
        <v>0</v>
      </c>
      <c r="C23" s="440"/>
      <c r="D23" s="520">
        <f t="shared" si="0"/>
        <v>0</v>
      </c>
      <c r="E23" s="520">
        <f t="shared" si="1"/>
        <v>0</v>
      </c>
      <c r="F23" s="521">
        <f>F22+C23</f>
        <v>0</v>
      </c>
      <c r="G23" s="355" t="e">
        <f>B*2</f>
        <v>#NAME?</v>
      </c>
      <c r="H23" s="356" t="s">
        <v>150</v>
      </c>
      <c r="I23" s="357"/>
      <c r="J23" s="358"/>
      <c r="K23" s="358"/>
      <c r="L23" s="388"/>
    </row>
    <row r="24" spans="1:11" ht="18" customHeight="1">
      <c r="A24" s="374" t="s">
        <v>109</v>
      </c>
      <c r="B24" s="451">
        <f>IF(B22-B23=128,128/2,0)</f>
        <v>0</v>
      </c>
      <c r="C24" s="440"/>
      <c r="D24" s="520">
        <f t="shared" si="0"/>
        <v>0</v>
      </c>
      <c r="E24" s="520">
        <f t="shared" si="1"/>
        <v>0</v>
      </c>
      <c r="F24" s="521">
        <f>F23+C24</f>
        <v>0</v>
      </c>
      <c r="G24" s="357"/>
      <c r="H24" s="359"/>
      <c r="I24" s="357"/>
      <c r="J24" s="26"/>
      <c r="K24" s="358"/>
    </row>
    <row r="25" spans="1:11" ht="18" customHeight="1">
      <c r="A25" s="374" t="s">
        <v>110</v>
      </c>
      <c r="B25" s="515">
        <f>IF(B22-B23=64,32,IF(B24=64,B24/2,0))</f>
        <v>0</v>
      </c>
      <c r="C25" s="440"/>
      <c r="D25" s="520">
        <f t="shared" si="0"/>
        <v>0</v>
      </c>
      <c r="E25" s="520">
        <f t="shared" si="1"/>
        <v>0</v>
      </c>
      <c r="F25" s="521">
        <f>IF(B25=0,F24,C25+F24)</f>
        <v>0</v>
      </c>
      <c r="G25" s="360"/>
      <c r="H25" s="358"/>
      <c r="I25" s="358"/>
      <c r="J25" s="358"/>
      <c r="K25" s="358"/>
    </row>
    <row r="26" spans="1:10" ht="18" customHeight="1">
      <c r="A26" s="375" t="s">
        <v>111</v>
      </c>
      <c r="B26" s="516" t="str">
        <f>IF(B22-B23=32,"16",IF(B25=32,B25/2,"0"))</f>
        <v>0</v>
      </c>
      <c r="C26" s="440"/>
      <c r="D26" s="520">
        <f>B26*C26</f>
        <v>0</v>
      </c>
      <c r="E26" s="520">
        <f t="shared" si="1"/>
        <v>0</v>
      </c>
      <c r="F26" s="521">
        <f>IF(B26=0,F25,C26+F25)</f>
        <v>0</v>
      </c>
      <c r="G26" s="342"/>
      <c r="H26" s="349"/>
      <c r="I26" s="349"/>
      <c r="J26" s="349"/>
    </row>
    <row r="27" spans="1:10" ht="18" customHeight="1">
      <c r="A27" s="375" t="s">
        <v>112</v>
      </c>
      <c r="B27" s="515">
        <v>8</v>
      </c>
      <c r="C27" s="440"/>
      <c r="D27" s="520">
        <f>B27*C27</f>
        <v>0</v>
      </c>
      <c r="E27" s="520">
        <f t="shared" si="1"/>
        <v>0</v>
      </c>
      <c r="F27" s="521">
        <f>IF(B27=0,F26,C27+F26)</f>
        <v>0</v>
      </c>
      <c r="G27" s="361"/>
      <c r="H27" s="349"/>
      <c r="I27" s="349"/>
      <c r="J27" s="349"/>
    </row>
    <row r="28" spans="1:10" ht="18" customHeight="1">
      <c r="A28" s="375" t="s">
        <v>133</v>
      </c>
      <c r="B28" s="517">
        <v>4</v>
      </c>
      <c r="C28" s="440"/>
      <c r="D28" s="520">
        <f t="shared" si="0"/>
        <v>0</v>
      </c>
      <c r="E28" s="520">
        <f>E27-D28</f>
        <v>0</v>
      </c>
      <c r="F28" s="521">
        <f>F27+C28</f>
        <v>0</v>
      </c>
      <c r="G28" s="362"/>
      <c r="H28" s="349"/>
      <c r="I28" s="349"/>
      <c r="J28" s="349"/>
    </row>
    <row r="29" spans="1:10" ht="18" customHeight="1">
      <c r="A29" s="376" t="s">
        <v>73</v>
      </c>
      <c r="B29" s="452">
        <v>2</v>
      </c>
      <c r="C29" s="440"/>
      <c r="D29" s="520">
        <f>B29*C29</f>
        <v>0</v>
      </c>
      <c r="E29" s="520">
        <f>E28-D29</f>
        <v>0</v>
      </c>
      <c r="F29" s="521">
        <f>F28+C29</f>
        <v>0</v>
      </c>
      <c r="G29" s="361"/>
      <c r="H29" s="349"/>
      <c r="I29" s="363"/>
      <c r="J29" s="349"/>
    </row>
    <row r="30" spans="1:10" ht="18" customHeight="1">
      <c r="A30" s="376" t="s">
        <v>113</v>
      </c>
      <c r="B30" s="518">
        <v>1</v>
      </c>
      <c r="C30" s="385">
        <f>SUM(E29)</f>
        <v>0</v>
      </c>
      <c r="D30" s="520">
        <f t="shared" si="0"/>
        <v>0</v>
      </c>
      <c r="E30" s="520">
        <f>E29-D30</f>
        <v>0</v>
      </c>
      <c r="F30" s="521">
        <f>F29+C30</f>
        <v>0</v>
      </c>
      <c r="G30" s="364"/>
      <c r="H30" s="365"/>
      <c r="I30" s="349"/>
      <c r="J30" s="349"/>
    </row>
    <row r="31" spans="1:11" ht="18" customHeight="1">
      <c r="A31" s="266"/>
      <c r="B31" s="158"/>
      <c r="C31" s="267"/>
      <c r="D31" s="458"/>
      <c r="E31" s="522"/>
      <c r="F31" s="523"/>
      <c r="G31" s="270" t="s">
        <v>114</v>
      </c>
      <c r="H31" s="271">
        <f>H16</f>
        <v>0</v>
      </c>
      <c r="I31" s="272" t="s">
        <v>115</v>
      </c>
      <c r="J31" s="273" t="s">
        <v>116</v>
      </c>
      <c r="K31" s="274">
        <f>H15</f>
        <v>0</v>
      </c>
    </row>
    <row r="32" spans="1:11" ht="18" customHeight="1">
      <c r="A32" s="275"/>
      <c r="B32" s="420"/>
      <c r="C32" s="276"/>
      <c r="D32" s="458">
        <f>SUM(D21:D31)</f>
        <v>0</v>
      </c>
      <c r="E32" s="524"/>
      <c r="F32" s="523"/>
      <c r="G32" s="570" t="e">
        <f>IF(I32&lt;0.25,0,IF(I32&gt;0.5,0,1))</f>
        <v>#DIV/0!</v>
      </c>
      <c r="H32" s="571"/>
      <c r="I32" s="461" t="e">
        <f>J32/H14</f>
        <v>#DIV/0!</v>
      </c>
      <c r="J32" s="572">
        <f>E27</f>
        <v>0</v>
      </c>
      <c r="K32" s="573"/>
    </row>
    <row r="33" spans="1:11" ht="18" customHeight="1">
      <c r="A33" s="412" t="s">
        <v>117</v>
      </c>
      <c r="B33" s="574" t="str">
        <f>IF(F12=3,"TRIPLETTE : 3 chèques de : ",IF(F12=2,"DOUBLETTE : 2 chèques de : ",IF(F12=1,"TETE A TETE : 1 chèque de : ","")))</f>
        <v>TRIPLETTE : 3 chèques de : </v>
      </c>
      <c r="C33" s="575"/>
      <c r="D33" s="576"/>
      <c r="E33" s="579">
        <f>IF(F12=3,(C29+C30)/3,IF(F12=2,(C29+C30)/2,IF(F12=1,(C29+C30)/1,0)))</f>
        <v>0</v>
      </c>
      <c r="F33" s="580"/>
      <c r="G33" s="525">
        <v>12</v>
      </c>
      <c r="H33" s="577" t="e">
        <f>IF(G32=1,"La répartition est correcte",IF(I32&lt;0.25,"Le pourcentage doit être &gt; ou = à 25%",IF(I32&gt;0.5,"Le pourcentage ne doit pas dépasser 50%","")))</f>
        <v>#DIV/0!</v>
      </c>
      <c r="I33" s="577"/>
      <c r="J33" s="577"/>
      <c r="K33" s="577"/>
    </row>
    <row r="34" spans="1:11" ht="18" customHeight="1">
      <c r="A34" s="409" t="s">
        <v>118</v>
      </c>
      <c r="B34" s="574" t="str">
        <f>IF(F12=3,"TRIPLETTES : 3 chèques de : ",IF(F12=2,"DOUBLETTES : 2 chèques de : ",IF(F12=1,"TETE A TETE : 1 chèque de : ","")))</f>
        <v>TRIPLETTES : 3 chèques de : </v>
      </c>
      <c r="C34" s="575"/>
      <c r="D34" s="576"/>
      <c r="E34" s="579">
        <f>IF(F12=3,(C29)/3,IF(F12=2,(C29)/2,IF(F12=1,(C29)/1,0)))</f>
        <v>0</v>
      </c>
      <c r="F34" s="580"/>
      <c r="G34" s="377"/>
      <c r="H34" s="377"/>
      <c r="I34" s="386" t="s">
        <v>152</v>
      </c>
      <c r="J34" s="366"/>
      <c r="K34" s="366"/>
    </row>
    <row r="35" spans="1:12" ht="18" customHeight="1">
      <c r="A35" s="387"/>
      <c r="B35" s="581"/>
      <c r="C35" s="581"/>
      <c r="D35" s="581"/>
      <c r="E35" s="582"/>
      <c r="F35" s="582"/>
      <c r="G35" s="377"/>
      <c r="H35" s="377"/>
      <c r="I35" s="578"/>
      <c r="J35" s="578"/>
      <c r="K35" s="578"/>
      <c r="L35" s="578"/>
    </row>
    <row r="36" spans="1:10" ht="18" customHeight="1">
      <c r="A36" s="336"/>
      <c r="B36" s="367"/>
      <c r="C36" s="367"/>
      <c r="D36" s="368"/>
      <c r="E36" s="369"/>
      <c r="F36" s="336"/>
      <c r="G36" s="370"/>
      <c r="H36" s="371"/>
      <c r="I36" s="24"/>
      <c r="J36" s="24"/>
    </row>
    <row r="37" spans="1:10" ht="18" customHeight="1">
      <c r="A37" s="349"/>
      <c r="B37" s="26"/>
      <c r="C37" s="367"/>
      <c r="D37" s="365"/>
      <c r="E37" s="372"/>
      <c r="F37" s="336"/>
      <c r="G37" s="370"/>
      <c r="H37" s="371"/>
      <c r="I37" s="24"/>
      <c r="J37" s="24"/>
    </row>
    <row r="38" spans="1:10" ht="18" customHeight="1">
      <c r="A38" s="349"/>
      <c r="B38" s="26"/>
      <c r="C38" s="367"/>
      <c r="D38" s="365"/>
      <c r="E38" s="372"/>
      <c r="F38" s="336"/>
      <c r="G38" s="370"/>
      <c r="H38" s="371"/>
      <c r="I38" s="24"/>
      <c r="J38" s="24"/>
    </row>
    <row r="39" spans="1:10" ht="18" customHeight="1">
      <c r="A39" s="349"/>
      <c r="B39" s="26"/>
      <c r="C39" s="373"/>
      <c r="D39" s="365"/>
      <c r="E39" s="372"/>
      <c r="F39" s="24"/>
      <c r="G39" s="24"/>
      <c r="H39" s="24"/>
      <c r="I39" s="24"/>
      <c r="J39" s="24"/>
    </row>
  </sheetData>
  <sheetProtection password="E574" sheet="1" objects="1" scenarios="1"/>
  <mergeCells count="41">
    <mergeCell ref="J2:K2"/>
    <mergeCell ref="A3:B3"/>
    <mergeCell ref="A2:B2"/>
    <mergeCell ref="C2:E2"/>
    <mergeCell ref="A1:K1"/>
    <mergeCell ref="E33:F33"/>
    <mergeCell ref="A14:D14"/>
    <mergeCell ref="A15:F15"/>
    <mergeCell ref="A9:I9"/>
    <mergeCell ref="A12:D12"/>
    <mergeCell ref="A13:D13"/>
    <mergeCell ref="A10:J10"/>
    <mergeCell ref="F7:H7"/>
    <mergeCell ref="A8:B8"/>
    <mergeCell ref="F2:H2"/>
    <mergeCell ref="A5:B5"/>
    <mergeCell ref="A6:B6"/>
    <mergeCell ref="C3:E3"/>
    <mergeCell ref="F3:H3"/>
    <mergeCell ref="A4:B4"/>
    <mergeCell ref="C4:E4"/>
    <mergeCell ref="F4:H4"/>
    <mergeCell ref="C5:E5"/>
    <mergeCell ref="C6:E6"/>
    <mergeCell ref="G32:H32"/>
    <mergeCell ref="J32:K32"/>
    <mergeCell ref="B33:D33"/>
    <mergeCell ref="H33:K33"/>
    <mergeCell ref="I35:L35"/>
    <mergeCell ref="B34:D34"/>
    <mergeCell ref="E34:F34"/>
    <mergeCell ref="B35:D35"/>
    <mergeCell ref="E35:F35"/>
    <mergeCell ref="A7:B7"/>
    <mergeCell ref="C7:E7"/>
    <mergeCell ref="I15:K15"/>
    <mergeCell ref="A16:F16"/>
    <mergeCell ref="A17:J17"/>
    <mergeCell ref="B19:D19"/>
    <mergeCell ref="C8:E8"/>
    <mergeCell ref="F8:H8"/>
  </mergeCells>
  <conditionalFormatting sqref="H33:K33">
    <cfRule type="expression" priority="3" dxfId="8" stopIfTrue="1">
      <formula>$G$32=0</formula>
    </cfRule>
    <cfRule type="expression" priority="4" dxfId="9" stopIfTrue="1">
      <formula>$G$32=1</formula>
    </cfRule>
  </conditionalFormatting>
  <conditionalFormatting sqref="I32">
    <cfRule type="expression" priority="1" dxfId="8" stopIfTrue="1">
      <formula>$G$32=0</formula>
    </cfRule>
    <cfRule type="expression" priority="2" dxfId="9" stopIfTrue="1">
      <formula>$G$32=1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PageLayoutView="0" workbookViewId="0" topLeftCell="A1">
      <selection activeCell="A1" sqref="A1:E1"/>
    </sheetView>
  </sheetViews>
  <sheetFormatPr defaultColWidth="11.421875" defaultRowHeight="15"/>
  <cols>
    <col min="1" max="1" width="35.7109375" style="0" customWidth="1"/>
    <col min="2" max="5" width="21.7109375" style="0" customWidth="1"/>
  </cols>
  <sheetData>
    <row r="1" spans="1:5" ht="21">
      <c r="A1" s="621" t="s">
        <v>162</v>
      </c>
      <c r="B1" s="621"/>
      <c r="C1" s="621"/>
      <c r="D1" s="621"/>
      <c r="E1" s="621"/>
    </row>
    <row r="2" spans="1:5" ht="21.75" customHeight="1">
      <c r="A2" s="431" t="s">
        <v>119</v>
      </c>
      <c r="B2" s="622">
        <f>IF('REPARTITION POULES'!C2=0,"",'REPARTITION POULES'!C2)</f>
      </c>
      <c r="C2" s="623"/>
      <c r="D2" s="284"/>
      <c r="E2" s="285"/>
    </row>
    <row r="3" spans="1:5" ht="21.75" customHeight="1">
      <c r="A3" s="413" t="s">
        <v>174</v>
      </c>
      <c r="B3" s="624">
        <f>IF('REPARTITION POULES'!C3=0,"",'REPARTITION POULES'!C3)</f>
      </c>
      <c r="C3" s="624"/>
      <c r="D3" s="287"/>
      <c r="E3" s="288"/>
    </row>
    <row r="4" spans="1:5" ht="21.75" customHeight="1">
      <c r="A4" s="413" t="s">
        <v>168</v>
      </c>
      <c r="B4" s="624">
        <f>IF('REPARTITION POULES'!C4=0,"",'REPARTITION POULES'!C4)</f>
      </c>
      <c r="C4" s="624"/>
      <c r="D4" s="287"/>
      <c r="E4" s="288"/>
    </row>
    <row r="5" spans="1:5" ht="21.75" customHeight="1">
      <c r="A5" s="413" t="s">
        <v>91</v>
      </c>
      <c r="B5" s="624">
        <f>IF('REPARTITION POULES'!C5=0,"",'REPARTITION POULES'!C5)</f>
      </c>
      <c r="C5" s="624"/>
      <c r="D5" s="287"/>
      <c r="E5" s="288"/>
    </row>
    <row r="6" spans="1:5" ht="21.75" customHeight="1">
      <c r="A6" s="413" t="s">
        <v>171</v>
      </c>
      <c r="B6" s="624">
        <f>IF('REPARTITION POULES'!C6=0,"",'REPARTITION POULES'!C6)</f>
      </c>
      <c r="C6" s="624"/>
      <c r="D6" s="287"/>
      <c r="E6" s="288"/>
    </row>
    <row r="7" spans="1:5" ht="21.75" customHeight="1">
      <c r="A7" s="289" t="s">
        <v>68</v>
      </c>
      <c r="B7" s="624">
        <f>IF('REPARTITION POULES'!C7=0,"",'REPARTITION POULES'!C7)</f>
      </c>
      <c r="C7" s="624"/>
      <c r="D7" s="290"/>
      <c r="E7" s="291"/>
    </row>
    <row r="8" spans="1:5" ht="21">
      <c r="A8" s="292"/>
      <c r="B8" s="293"/>
      <c r="C8" s="293"/>
      <c r="D8" s="294"/>
      <c r="E8" s="295"/>
    </row>
    <row r="9" spans="1:5" ht="21.75" customHeight="1">
      <c r="A9" s="296" t="s">
        <v>120</v>
      </c>
      <c r="B9" s="296" t="s">
        <v>121</v>
      </c>
      <c r="C9" s="296" t="s">
        <v>42</v>
      </c>
      <c r="D9" s="625" t="s">
        <v>176</v>
      </c>
      <c r="E9" s="626"/>
    </row>
    <row r="10" spans="1:5" ht="21.75" customHeight="1">
      <c r="A10" s="296">
        <f>SUM('REPARTITION POULES'!I4)</f>
        <v>0</v>
      </c>
      <c r="B10" s="526">
        <f>SUM('REPARTITION POULES'!J4)</f>
        <v>0</v>
      </c>
      <c r="C10" s="527">
        <f>SUM('REPARTITION POULES'!K4)</f>
        <v>0</v>
      </c>
      <c r="D10" s="627"/>
      <c r="E10" s="628"/>
    </row>
    <row r="11" spans="1:5" ht="21.75" customHeight="1">
      <c r="A11" s="296" t="s">
        <v>123</v>
      </c>
      <c r="B11" s="631">
        <f>SUM('REPARTITION POULES'!I2)</f>
        <v>0</v>
      </c>
      <c r="C11" s="632"/>
      <c r="D11" s="629"/>
      <c r="E11" s="630"/>
    </row>
    <row r="12" spans="1:5" ht="21.75" customHeight="1">
      <c r="A12" s="297" t="s">
        <v>124</v>
      </c>
      <c r="B12" s="611">
        <f>SUM('REPARTITION POULES'!K7)</f>
        <v>0</v>
      </c>
      <c r="C12" s="612"/>
      <c r="D12" s="613" t="e">
        <f>SUM('REPARTITION POULES'!I32)</f>
        <v>#DIV/0!</v>
      </c>
      <c r="E12" s="614"/>
    </row>
    <row r="13" spans="1:5" ht="18.75">
      <c r="A13" s="615"/>
      <c r="B13" s="616"/>
      <c r="C13" s="616"/>
      <c r="D13" s="616"/>
      <c r="E13" s="617"/>
    </row>
    <row r="14" spans="1:5" ht="23.25">
      <c r="A14" s="618" t="s">
        <v>125</v>
      </c>
      <c r="B14" s="619"/>
      <c r="C14" s="619"/>
      <c r="D14" s="619"/>
      <c r="E14" s="620"/>
    </row>
    <row r="15" spans="1:5" ht="42" customHeight="1">
      <c r="A15" s="298" t="s">
        <v>126</v>
      </c>
      <c r="B15" s="299" t="s">
        <v>127</v>
      </c>
      <c r="C15" s="299" t="s">
        <v>104</v>
      </c>
      <c r="D15" s="300" t="s">
        <v>128</v>
      </c>
      <c r="E15" s="301" t="s">
        <v>129</v>
      </c>
    </row>
    <row r="16" spans="1:5" ht="18.75">
      <c r="A16" s="408" t="s">
        <v>151</v>
      </c>
      <c r="B16" s="465">
        <f>SUM('REPARTITION POULES'!B21)</f>
        <v>0</v>
      </c>
      <c r="C16" s="465">
        <f>SUM('REPARTITION POULES'!C21)</f>
        <v>0</v>
      </c>
      <c r="D16" s="528">
        <f>SUM('REPARTITION POULES'!D21)</f>
        <v>0</v>
      </c>
      <c r="E16" s="528">
        <f>SUM('REPARTITION POULES'!F21)</f>
        <v>0</v>
      </c>
    </row>
    <row r="17" spans="1:5" ht="18.75">
      <c r="A17" s="408" t="s">
        <v>147</v>
      </c>
      <c r="B17" s="465">
        <f>SUM('REPARTITION POULES'!B22)</f>
        <v>0</v>
      </c>
      <c r="C17" s="465">
        <f>SUM('REPARTITION POULES'!C22)</f>
        <v>0</v>
      </c>
      <c r="D17" s="528">
        <f>SUM('REPARTITION POULES'!D22)</f>
        <v>0</v>
      </c>
      <c r="E17" s="528">
        <f>SUM('REPARTITION POULES'!F22)</f>
        <v>0</v>
      </c>
    </row>
    <row r="18" spans="1:5" ht="18.75">
      <c r="A18" s="402" t="s">
        <v>108</v>
      </c>
      <c r="B18" s="465">
        <f>SUM('REPARTITION POULES'!B23)</f>
        <v>0</v>
      </c>
      <c r="C18" s="465">
        <f>SUM('REPARTITION POULES'!C23)</f>
        <v>0</v>
      </c>
      <c r="D18" s="528">
        <f>SUM('REPARTITION POULES'!D23)</f>
        <v>0</v>
      </c>
      <c r="E18" s="528">
        <f>SUM('REPARTITION POULES'!F23)</f>
        <v>0</v>
      </c>
    </row>
    <row r="19" spans="1:5" ht="18.75">
      <c r="A19" s="402" t="s">
        <v>109</v>
      </c>
      <c r="B19" s="465">
        <f>SUM('REPARTITION POULES'!B24)</f>
        <v>0</v>
      </c>
      <c r="C19" s="465">
        <f>SUM('REPARTITION POULES'!C24)</f>
        <v>0</v>
      </c>
      <c r="D19" s="528">
        <f>SUM('REPARTITION POULES'!D24)</f>
        <v>0</v>
      </c>
      <c r="E19" s="528">
        <f>SUM('REPARTITION POULES'!F24)</f>
        <v>0</v>
      </c>
    </row>
    <row r="20" spans="1:5" ht="18.75">
      <c r="A20" s="402" t="s">
        <v>110</v>
      </c>
      <c r="B20" s="465">
        <f>SUM('REPARTITION POULES'!B25)</f>
        <v>0</v>
      </c>
      <c r="C20" s="465">
        <f>SUM('REPARTITION POULES'!C25)</f>
        <v>0</v>
      </c>
      <c r="D20" s="528">
        <f>SUM('REPARTITION POULES'!D25)</f>
        <v>0</v>
      </c>
      <c r="E20" s="528">
        <f>SUM('REPARTITION POULES'!F25)</f>
        <v>0</v>
      </c>
    </row>
    <row r="21" spans="1:5" ht="18.75">
      <c r="A21" s="403" t="s">
        <v>111</v>
      </c>
      <c r="B21" s="465">
        <f>SUM('REPARTITION POULES'!B26)</f>
        <v>0</v>
      </c>
      <c r="C21" s="465">
        <f>SUM('REPARTITION POULES'!C26)</f>
        <v>0</v>
      </c>
      <c r="D21" s="528">
        <f>SUM('REPARTITION POULES'!D26)</f>
        <v>0</v>
      </c>
      <c r="E21" s="528">
        <f>SUM('REPARTITION POULES'!F26)</f>
        <v>0</v>
      </c>
    </row>
    <row r="22" spans="1:5" ht="18.75">
      <c r="A22" s="403" t="s">
        <v>112</v>
      </c>
      <c r="B22" s="465">
        <f>SUM('REPARTITION POULES'!B27)</f>
        <v>8</v>
      </c>
      <c r="C22" s="465">
        <f>SUM('REPARTITION POULES'!C27)</f>
        <v>0</v>
      </c>
      <c r="D22" s="528">
        <f>SUM('REPARTITION POULES'!D27)</f>
        <v>0</v>
      </c>
      <c r="E22" s="528">
        <f>SUM('REPARTITION POULES'!F27)</f>
        <v>0</v>
      </c>
    </row>
    <row r="23" spans="1:5" ht="18.75">
      <c r="A23" s="403" t="s">
        <v>133</v>
      </c>
      <c r="B23" s="465">
        <f>SUM('REPARTITION POULES'!B28)</f>
        <v>4</v>
      </c>
      <c r="C23" s="465">
        <f>SUM('REPARTITION POULES'!C28)</f>
        <v>0</v>
      </c>
      <c r="D23" s="528">
        <f>SUM('REPARTITION POULES'!D28)</f>
        <v>0</v>
      </c>
      <c r="E23" s="528">
        <f>SUM('REPARTITION POULES'!F28)</f>
        <v>0</v>
      </c>
    </row>
    <row r="24" spans="1:5" ht="18.75">
      <c r="A24" s="404" t="s">
        <v>73</v>
      </c>
      <c r="B24" s="465">
        <f>SUM('REPARTITION POULES'!B29)</f>
        <v>2</v>
      </c>
      <c r="C24" s="465">
        <f>SUM('REPARTITION POULES'!C29)</f>
        <v>0</v>
      </c>
      <c r="D24" s="528">
        <f>SUM('REPARTITION POULES'!D29)</f>
        <v>0</v>
      </c>
      <c r="E24" s="528">
        <f>SUM('REPARTITION POULES'!F29)</f>
        <v>0</v>
      </c>
    </row>
    <row r="25" spans="1:5" ht="18.75">
      <c r="A25" s="404" t="s">
        <v>113</v>
      </c>
      <c r="B25" s="465">
        <f>SUM('REPARTITION POULES'!B30)</f>
        <v>1</v>
      </c>
      <c r="C25" s="465">
        <f>SUM('REPARTITION POULES'!C30)</f>
        <v>0</v>
      </c>
      <c r="D25" s="528">
        <f>SUM('REPARTITION POULES'!D30)</f>
        <v>0</v>
      </c>
      <c r="E25" s="528">
        <f>SUM('REPARTITION POULES'!F30)</f>
        <v>0</v>
      </c>
    </row>
    <row r="26" spans="1:5" ht="18.75">
      <c r="A26" s="217"/>
      <c r="B26" s="529"/>
      <c r="C26" s="529"/>
      <c r="D26" s="530">
        <f>SUM(D16:D25)</f>
        <v>0</v>
      </c>
      <c r="E26" s="529"/>
    </row>
    <row r="27" spans="1:5" ht="15">
      <c r="A27" s="217"/>
      <c r="B27" s="65"/>
      <c r="C27" s="65"/>
      <c r="D27" s="378"/>
      <c r="E27" s="378"/>
    </row>
    <row r="28" spans="1:5" ht="18.75">
      <c r="A28" s="395"/>
      <c r="B28" s="412" t="s">
        <v>117</v>
      </c>
      <c r="C28" s="412" t="s">
        <v>130</v>
      </c>
      <c r="D28" s="472">
        <f>SUM('REPARTITION POULES'!E33:F33)</f>
        <v>0</v>
      </c>
      <c r="E28" s="395"/>
    </row>
    <row r="29" spans="1:5" ht="18.75">
      <c r="A29" s="395"/>
      <c r="B29" s="409" t="s">
        <v>118</v>
      </c>
      <c r="C29" s="412" t="s">
        <v>130</v>
      </c>
      <c r="D29" s="472">
        <f>SUM('REPARTITION POULES'!E34:F34)</f>
        <v>0</v>
      </c>
      <c r="E29" s="395"/>
    </row>
  </sheetData>
  <sheetProtection password="E574" sheet="1" objects="1" scenarios="1"/>
  <mergeCells count="13">
    <mergeCell ref="B11:C11"/>
    <mergeCell ref="B4:C4"/>
    <mergeCell ref="B5:C5"/>
    <mergeCell ref="B12:C12"/>
    <mergeCell ref="D12:E12"/>
    <mergeCell ref="A13:E13"/>
    <mergeCell ref="A14:E14"/>
    <mergeCell ref="A1:E1"/>
    <mergeCell ref="B2:C2"/>
    <mergeCell ref="B3:C3"/>
    <mergeCell ref="B6:C6"/>
    <mergeCell ref="B7:C7"/>
    <mergeCell ref="D9:E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5"/>
  <sheetViews>
    <sheetView showGridLines="0" tabSelected="1" zoomScalePageLayoutView="0" workbookViewId="0" topLeftCell="A1">
      <selection activeCell="C133" sqref="C133:D133"/>
    </sheetView>
  </sheetViews>
  <sheetFormatPr defaultColWidth="14.7109375" defaultRowHeight="18" customHeight="1"/>
  <cols>
    <col min="1" max="1" width="15.28125" style="11" customWidth="1"/>
    <col min="2" max="2" width="23.7109375" style="222" customWidth="1"/>
    <col min="3" max="3" width="31.421875" style="11" customWidth="1"/>
    <col min="4" max="4" width="12.57421875" style="222" customWidth="1"/>
    <col min="5" max="5" width="10.140625" style="11" customWidth="1"/>
    <col min="6" max="6" width="11.140625" style="11" customWidth="1"/>
    <col min="7" max="7" width="23.140625" style="11" customWidth="1"/>
    <col min="8" max="16384" width="14.7109375" style="11" customWidth="1"/>
  </cols>
  <sheetData>
    <row r="1" spans="1:12" ht="21.75" customHeight="1">
      <c r="A1" s="768" t="s">
        <v>163</v>
      </c>
      <c r="B1" s="768"/>
      <c r="C1" s="768"/>
      <c r="D1" s="768"/>
      <c r="E1" s="768"/>
      <c r="F1" s="768"/>
      <c r="G1" s="18"/>
      <c r="H1" s="18"/>
      <c r="I1" s="18"/>
      <c r="J1" s="18"/>
      <c r="K1" s="18"/>
      <c r="L1" s="18"/>
    </row>
    <row r="2" spans="1:12" ht="21.75" customHeight="1">
      <c r="A2" s="769" t="s">
        <v>62</v>
      </c>
      <c r="B2" s="769"/>
      <c r="C2" s="769"/>
      <c r="D2" s="769"/>
      <c r="E2" s="769"/>
      <c r="F2" s="769"/>
      <c r="G2" s="19"/>
      <c r="H2" s="19"/>
      <c r="I2" s="19"/>
      <c r="J2" s="19"/>
      <c r="K2" s="19"/>
      <c r="L2" s="19"/>
    </row>
    <row r="3" spans="1:12" ht="21.75" customHeight="1">
      <c r="A3" s="769" t="s">
        <v>0</v>
      </c>
      <c r="B3" s="769"/>
      <c r="C3" s="769"/>
      <c r="D3" s="769"/>
      <c r="E3" s="769"/>
      <c r="F3" s="769"/>
      <c r="G3" s="20"/>
      <c r="H3" s="20"/>
      <c r="I3" s="20"/>
      <c r="J3" s="20"/>
      <c r="K3" s="20"/>
      <c r="L3" s="20"/>
    </row>
    <row r="4" spans="1:12" ht="9" customHeight="1">
      <c r="A4" s="416"/>
      <c r="B4" s="414"/>
      <c r="C4" s="414"/>
      <c r="D4" s="414"/>
      <c r="E4" s="414"/>
      <c r="F4" s="414"/>
      <c r="G4" s="20"/>
      <c r="H4" s="20"/>
      <c r="I4" s="20"/>
      <c r="J4" s="20"/>
      <c r="K4" s="20"/>
      <c r="L4" s="20"/>
    </row>
    <row r="5" spans="1:12" ht="24.75" customHeight="1">
      <c r="A5" s="776" t="s">
        <v>156</v>
      </c>
      <c r="B5" s="776"/>
      <c r="C5" s="776"/>
      <c r="D5" s="776"/>
      <c r="E5" s="776"/>
      <c r="F5" s="776"/>
      <c r="G5" s="21"/>
      <c r="H5" s="21"/>
      <c r="I5" s="21"/>
      <c r="J5" s="21"/>
      <c r="K5" s="21"/>
      <c r="L5" s="21"/>
    </row>
    <row r="6" spans="1:12" ht="18" customHeight="1">
      <c r="A6" s="777" t="s">
        <v>157</v>
      </c>
      <c r="B6" s="778"/>
      <c r="C6" s="778"/>
      <c r="D6" s="778"/>
      <c r="E6" s="778"/>
      <c r="F6" s="779"/>
      <c r="G6" s="21"/>
      <c r="H6" s="21"/>
      <c r="I6" s="21"/>
      <c r="J6" s="21"/>
      <c r="K6" s="21"/>
      <c r="L6" s="21"/>
    </row>
    <row r="7" spans="1:6" ht="18" customHeight="1">
      <c r="A7" s="770" t="s">
        <v>59</v>
      </c>
      <c r="B7" s="770"/>
      <c r="C7" s="771"/>
      <c r="D7" s="473">
        <f>IF('REPARTITION POULES'!C3=0,"",'REPARTITION POULES'!C3)</f>
      </c>
      <c r="F7" s="6"/>
    </row>
    <row r="8" spans="1:6" ht="18" customHeight="1">
      <c r="A8" s="772" t="s">
        <v>57</v>
      </c>
      <c r="B8" s="772"/>
      <c r="C8" s="773"/>
      <c r="D8" s="474">
        <f>IF('REPARTITION POULES'!C4=0,"",'REPARTITION POULES'!C4)</f>
      </c>
      <c r="E8" s="65"/>
      <c r="F8" s="6"/>
    </row>
    <row r="9" spans="1:5" ht="18" customHeight="1">
      <c r="A9" s="772" t="s">
        <v>9</v>
      </c>
      <c r="B9" s="772"/>
      <c r="C9" s="773"/>
      <c r="D9" s="474">
        <f>IF('REPARTITION POULES'!C5=0,"",'REPARTITION POULES'!C5)</f>
      </c>
      <c r="E9" s="65"/>
    </row>
    <row r="10" spans="1:5" ht="18" customHeight="1">
      <c r="A10" s="772" t="s">
        <v>71</v>
      </c>
      <c r="B10" s="772"/>
      <c r="C10" s="773"/>
      <c r="D10" s="474">
        <f>IF('REPARTITION POULES'!C6=0,"",'REPARTITION POULES'!C6)</f>
      </c>
      <c r="E10" s="65"/>
    </row>
    <row r="11" spans="1:5" ht="9" customHeight="1">
      <c r="A11" s="415"/>
      <c r="B11" s="415"/>
      <c r="C11" s="415"/>
      <c r="D11" s="22"/>
      <c r="E11" s="23"/>
    </row>
    <row r="12" spans="1:6" ht="18" customHeight="1">
      <c r="A12" s="774" t="s">
        <v>69</v>
      </c>
      <c r="B12" s="775"/>
      <c r="C12" s="227"/>
      <c r="D12" s="89" t="s">
        <v>68</v>
      </c>
      <c r="E12" s="756"/>
      <c r="F12" s="757"/>
    </row>
    <row r="13" spans="1:7" ht="18" customHeight="1">
      <c r="A13" s="14" t="s">
        <v>55</v>
      </c>
      <c r="B13" s="758" t="s">
        <v>1</v>
      </c>
      <c r="C13" s="759"/>
      <c r="D13" s="760"/>
      <c r="E13" s="761"/>
      <c r="F13" s="762"/>
      <c r="G13" s="24"/>
    </row>
    <row r="14" spans="1:7" ht="18" customHeight="1">
      <c r="A14" s="78"/>
      <c r="B14" s="34" t="s">
        <v>84</v>
      </c>
      <c r="C14" s="75" t="s">
        <v>52</v>
      </c>
      <c r="D14" s="763" t="s">
        <v>67</v>
      </c>
      <c r="E14" s="764"/>
      <c r="F14" s="765"/>
      <c r="G14" s="24"/>
    </row>
    <row r="15" spans="1:7" ht="18" customHeight="1">
      <c r="A15" s="35" t="s">
        <v>53</v>
      </c>
      <c r="B15" s="76"/>
      <c r="C15" s="475">
        <f>IF('REPARTITION POULES'!C2=0,"",'REPARTITION POULES'!C2)</f>
      </c>
      <c r="D15" s="749"/>
      <c r="E15" s="766"/>
      <c r="F15" s="767"/>
      <c r="G15" s="24"/>
    </row>
    <row r="16" spans="1:6" ht="18" customHeight="1">
      <c r="A16" s="35" t="s">
        <v>54</v>
      </c>
      <c r="B16" s="76"/>
      <c r="C16" s="77"/>
      <c r="D16" s="749"/>
      <c r="E16" s="766"/>
      <c r="F16" s="767"/>
    </row>
    <row r="17" spans="1:6" ht="18" customHeight="1">
      <c r="A17" s="35" t="s">
        <v>41</v>
      </c>
      <c r="B17" s="76"/>
      <c r="C17" s="476">
        <f>IF('REPARTITION POULES'!C8=0,"",'REPARTITION POULES'!C8)</f>
      </c>
      <c r="D17" s="749"/>
      <c r="E17" s="750"/>
      <c r="F17" s="675"/>
    </row>
    <row r="18" spans="1:6" ht="18" customHeight="1">
      <c r="A18" s="751" t="s">
        <v>74</v>
      </c>
      <c r="B18" s="752"/>
      <c r="C18" s="753"/>
      <c r="D18" s="754"/>
      <c r="E18" s="753"/>
      <c r="F18" s="754"/>
    </row>
    <row r="19" spans="1:4" ht="18" customHeight="1">
      <c r="A19" s="604" t="s">
        <v>79</v>
      </c>
      <c r="B19" s="605"/>
      <c r="C19" s="605"/>
      <c r="D19" s="606"/>
    </row>
    <row r="20" spans="1:4" ht="18" customHeight="1">
      <c r="A20" s="204" t="s">
        <v>136</v>
      </c>
      <c r="B20" s="531" t="str">
        <f>IF('REPARTITION POULES'!F12=3,"X","")</f>
        <v>X</v>
      </c>
      <c r="C20" s="166" t="s">
        <v>78</v>
      </c>
      <c r="D20" s="167"/>
    </row>
    <row r="21" spans="1:4" ht="18" customHeight="1">
      <c r="A21" s="204" t="s">
        <v>137</v>
      </c>
      <c r="B21" s="531">
        <f>IF('REPARTITION POULES'!F12=2,"X","")</f>
      </c>
      <c r="C21" s="160" t="s">
        <v>138</v>
      </c>
      <c r="D21" s="167"/>
    </row>
    <row r="22" spans="1:4" ht="18" customHeight="1">
      <c r="A22" s="204" t="s">
        <v>80</v>
      </c>
      <c r="B22" s="531">
        <f>IF('REPARTITION POULES'!F12=1,"X","")</f>
      </c>
      <c r="C22" s="166" t="s">
        <v>66</v>
      </c>
      <c r="D22" s="167"/>
    </row>
    <row r="23" spans="1:4" ht="18" customHeight="1">
      <c r="A23" s="204"/>
      <c r="B23" s="531"/>
      <c r="C23" s="166" t="s">
        <v>81</v>
      </c>
      <c r="D23" s="167"/>
    </row>
    <row r="24" spans="1:4" ht="3.75" customHeight="1">
      <c r="A24" s="199"/>
      <c r="B24" s="168"/>
      <c r="C24" s="169"/>
      <c r="D24" s="168"/>
    </row>
    <row r="25" spans="1:4" ht="17.25" customHeight="1">
      <c r="A25" s="755"/>
      <c r="B25" s="755"/>
      <c r="C25" s="1"/>
      <c r="D25" s="424"/>
    </row>
    <row r="26" spans="1:5" ht="18" customHeight="1">
      <c r="A26" s="736" t="s">
        <v>10</v>
      </c>
      <c r="B26" s="737"/>
      <c r="C26" s="738" t="s">
        <v>38</v>
      </c>
      <c r="D26" s="739"/>
      <c r="E26" s="739"/>
    </row>
    <row r="27" spans="1:5" ht="21.75" customHeight="1">
      <c r="A27" s="82" t="s">
        <v>11</v>
      </c>
      <c r="B27" s="79"/>
      <c r="C27" s="740"/>
      <c r="D27" s="741"/>
      <c r="E27" s="742"/>
    </row>
    <row r="28" spans="1:5" ht="21.75" customHeight="1">
      <c r="A28" s="83" t="s">
        <v>12</v>
      </c>
      <c r="B28" s="36"/>
      <c r="C28" s="743"/>
      <c r="D28" s="744"/>
      <c r="E28" s="745"/>
    </row>
    <row r="29" spans="1:6" ht="6" customHeight="1">
      <c r="A29" s="66"/>
      <c r="B29" s="435"/>
      <c r="C29" s="436"/>
      <c r="D29" s="436"/>
      <c r="E29" s="436"/>
      <c r="F29" s="69"/>
    </row>
    <row r="30" spans="1:6" ht="18" customHeight="1">
      <c r="A30" s="715" t="s">
        <v>75</v>
      </c>
      <c r="B30" s="715"/>
      <c r="C30" s="715"/>
      <c r="D30" s="715"/>
      <c r="E30" s="715"/>
      <c r="F30" s="715"/>
    </row>
    <row r="31" spans="1:6" ht="18" customHeight="1">
      <c r="A31" s="746" t="s">
        <v>63</v>
      </c>
      <c r="B31" s="746"/>
      <c r="C31" s="747"/>
      <c r="D31" s="80"/>
      <c r="E31" s="81"/>
      <c r="F31" s="81"/>
    </row>
    <row r="32" spans="1:6" ht="18" customHeight="1">
      <c r="A32" s="748" t="s">
        <v>28</v>
      </c>
      <c r="B32" s="748"/>
      <c r="C32" s="748"/>
      <c r="D32" s="748"/>
      <c r="E32" s="748"/>
      <c r="F32" s="748"/>
    </row>
    <row r="33" spans="1:6" ht="51.75" customHeight="1">
      <c r="A33" s="716"/>
      <c r="B33" s="727"/>
      <c r="C33" s="727"/>
      <c r="D33" s="727"/>
      <c r="E33" s="727"/>
      <c r="F33" s="728"/>
    </row>
    <row r="34" spans="1:6" ht="18" customHeight="1">
      <c r="A34" s="729" t="s">
        <v>58</v>
      </c>
      <c r="B34" s="729"/>
      <c r="C34" s="729"/>
      <c r="D34" s="729"/>
      <c r="E34" s="729"/>
      <c r="F34" s="729"/>
    </row>
    <row r="35" spans="1:7" ht="49.5" customHeight="1">
      <c r="A35" s="716"/>
      <c r="B35" s="727"/>
      <c r="C35" s="727"/>
      <c r="D35" s="727"/>
      <c r="E35" s="727"/>
      <c r="F35" s="728"/>
      <c r="G35" s="93"/>
    </row>
    <row r="36" spans="1:4" ht="18" customHeight="1">
      <c r="A36" s="730" t="s">
        <v>37</v>
      </c>
      <c r="B36" s="730"/>
      <c r="C36" s="731">
        <f>C16</f>
        <v>0</v>
      </c>
      <c r="D36" s="732"/>
    </row>
    <row r="37" spans="1:4" ht="18" customHeight="1">
      <c r="A37" s="733" t="s">
        <v>27</v>
      </c>
      <c r="B37" s="733"/>
      <c r="C37" s="734">
        <f>C36</f>
        <v>0</v>
      </c>
      <c r="D37" s="735"/>
    </row>
    <row r="38" spans="1:4" ht="9" customHeight="1">
      <c r="A38" s="417"/>
      <c r="B38" s="417"/>
      <c r="C38" s="37"/>
      <c r="D38" s="37"/>
    </row>
    <row r="39" spans="1:6" ht="18" customHeight="1">
      <c r="A39" s="715" t="s">
        <v>64</v>
      </c>
      <c r="B39" s="715"/>
      <c r="C39" s="715"/>
      <c r="D39" s="715"/>
      <c r="E39" s="715"/>
      <c r="F39" s="715"/>
    </row>
    <row r="40" spans="1:6" ht="49.5" customHeight="1">
      <c r="A40" s="716"/>
      <c r="B40" s="717"/>
      <c r="C40" s="717"/>
      <c r="D40" s="717"/>
      <c r="E40" s="717"/>
      <c r="F40" s="718"/>
    </row>
    <row r="41" spans="1:4" ht="18" customHeight="1">
      <c r="A41" s="719" t="s">
        <v>82</v>
      </c>
      <c r="B41" s="720"/>
      <c r="C41" s="721">
        <f>C15</f>
      </c>
      <c r="D41" s="722"/>
    </row>
    <row r="42" spans="1:4" ht="18" customHeight="1">
      <c r="A42" s="723" t="s">
        <v>65</v>
      </c>
      <c r="B42" s="724"/>
      <c r="C42" s="725">
        <f>C41</f>
      </c>
      <c r="D42" s="726"/>
    </row>
    <row r="43" spans="1:6" ht="53.25" customHeight="1" hidden="1">
      <c r="A43" s="1"/>
      <c r="B43" s="25"/>
      <c r="D43" s="25"/>
      <c r="E43" s="25"/>
      <c r="F43" s="25"/>
    </row>
    <row r="44" spans="1:6" ht="18" customHeight="1" thickBot="1">
      <c r="A44" s="708" t="s">
        <v>15</v>
      </c>
      <c r="B44" s="709"/>
      <c r="C44" s="709"/>
      <c r="D44" s="709"/>
      <c r="E44" s="709"/>
      <c r="F44" s="709"/>
    </row>
    <row r="45" spans="1:6" ht="15" customHeight="1" thickTop="1">
      <c r="A45" s="418" t="s">
        <v>2</v>
      </c>
      <c r="B45" s="2" t="s">
        <v>3</v>
      </c>
      <c r="C45" s="679" t="s">
        <v>4</v>
      </c>
      <c r="D45" s="2" t="s">
        <v>2</v>
      </c>
      <c r="E45" s="681" t="s">
        <v>5</v>
      </c>
      <c r="F45" s="710"/>
    </row>
    <row r="46" spans="1:6" ht="15" customHeight="1" thickBot="1">
      <c r="A46" s="419" t="s">
        <v>6</v>
      </c>
      <c r="B46" s="3" t="s">
        <v>7</v>
      </c>
      <c r="C46" s="680"/>
      <c r="D46" s="3" t="s">
        <v>8</v>
      </c>
      <c r="E46" s="682"/>
      <c r="F46" s="711"/>
    </row>
    <row r="47" spans="1:6" ht="15" customHeight="1" thickBot="1" thickTop="1">
      <c r="A47" s="712" t="s">
        <v>49</v>
      </c>
      <c r="B47" s="713"/>
      <c r="C47" s="713"/>
      <c r="D47" s="713"/>
      <c r="E47" s="713"/>
      <c r="F47" s="714"/>
    </row>
    <row r="48" spans="1:6" ht="15" customHeight="1" thickTop="1">
      <c r="A48" s="95"/>
      <c r="B48" s="96"/>
      <c r="C48" s="96"/>
      <c r="D48" s="97"/>
      <c r="E48" s="645"/>
      <c r="F48" s="46"/>
    </row>
    <row r="49" spans="1:6" ht="15" customHeight="1">
      <c r="A49" s="98"/>
      <c r="B49" s="99"/>
      <c r="C49" s="99"/>
      <c r="D49" s="100"/>
      <c r="E49" s="646"/>
      <c r="F49" s="47"/>
    </row>
    <row r="50" spans="1:6" ht="15" customHeight="1" thickBot="1">
      <c r="A50" s="101"/>
      <c r="B50" s="102"/>
      <c r="C50" s="102"/>
      <c r="D50" s="103"/>
      <c r="E50" s="647"/>
      <c r="F50" s="48"/>
    </row>
    <row r="51" spans="1:6" ht="15" customHeight="1" thickTop="1">
      <c r="A51" s="104"/>
      <c r="B51" s="105"/>
      <c r="C51" s="105"/>
      <c r="D51" s="106"/>
      <c r="E51" s="645"/>
      <c r="F51" s="49"/>
    </row>
    <row r="52" spans="1:6" ht="15" customHeight="1">
      <c r="A52" s="107"/>
      <c r="B52" s="108"/>
      <c r="C52" s="108"/>
      <c r="D52" s="109"/>
      <c r="E52" s="646"/>
      <c r="F52" s="50"/>
    </row>
    <row r="53" spans="1:6" ht="15" customHeight="1" thickBot="1">
      <c r="A53" s="110"/>
      <c r="B53" s="111"/>
      <c r="C53" s="111"/>
      <c r="D53" s="112"/>
      <c r="E53" s="647"/>
      <c r="F53" s="51"/>
    </row>
    <row r="54" spans="1:6" ht="15" customHeight="1" thickTop="1">
      <c r="A54" s="95"/>
      <c r="B54" s="96"/>
      <c r="C54" s="96"/>
      <c r="D54" s="113"/>
      <c r="E54" s="645"/>
      <c r="F54" s="46"/>
    </row>
    <row r="55" spans="1:6" ht="15" customHeight="1">
      <c r="A55" s="98"/>
      <c r="B55" s="99"/>
      <c r="C55" s="99"/>
      <c r="D55" s="100"/>
      <c r="E55" s="646"/>
      <c r="F55" s="47"/>
    </row>
    <row r="56" spans="1:6" ht="15" customHeight="1" thickBot="1">
      <c r="A56" s="101"/>
      <c r="B56" s="102"/>
      <c r="C56" s="102"/>
      <c r="D56" s="114"/>
      <c r="E56" s="647"/>
      <c r="F56" s="48"/>
    </row>
    <row r="57" spans="1:6" ht="15" customHeight="1" thickTop="1">
      <c r="A57" s="115"/>
      <c r="B57" s="116"/>
      <c r="C57" s="116"/>
      <c r="D57" s="117"/>
      <c r="E57" s="645"/>
      <c r="F57" s="52"/>
    </row>
    <row r="58" spans="1:6" ht="15" customHeight="1">
      <c r="A58" s="118"/>
      <c r="B58" s="119"/>
      <c r="C58" s="119"/>
      <c r="D58" s="120"/>
      <c r="E58" s="646"/>
      <c r="F58" s="53"/>
    </row>
    <row r="59" spans="1:6" ht="15" customHeight="1" thickBot="1">
      <c r="A59" s="121"/>
      <c r="B59" s="122"/>
      <c r="C59" s="122"/>
      <c r="D59" s="123"/>
      <c r="E59" s="647"/>
      <c r="F59" s="54"/>
    </row>
    <row r="60" spans="1:6" ht="15" customHeight="1" thickTop="1">
      <c r="A60" s="95"/>
      <c r="B60" s="96"/>
      <c r="C60" s="96"/>
      <c r="D60" s="97"/>
      <c r="E60" s="645"/>
      <c r="F60" s="46"/>
    </row>
    <row r="61" spans="1:6" ht="15" customHeight="1">
      <c r="A61" s="98"/>
      <c r="B61" s="99"/>
      <c r="C61" s="99"/>
      <c r="D61" s="100"/>
      <c r="E61" s="646"/>
      <c r="F61" s="47"/>
    </row>
    <row r="62" spans="1:6" ht="15" customHeight="1" thickBot="1">
      <c r="A62" s="101"/>
      <c r="B62" s="102"/>
      <c r="C62" s="102"/>
      <c r="D62" s="103"/>
      <c r="E62" s="647"/>
      <c r="F62" s="48"/>
    </row>
    <row r="63" spans="1:6" ht="15" customHeight="1" thickTop="1">
      <c r="A63" s="104"/>
      <c r="B63" s="105"/>
      <c r="C63" s="105"/>
      <c r="D63" s="106"/>
      <c r="E63" s="645"/>
      <c r="F63" s="49"/>
    </row>
    <row r="64" spans="1:6" ht="15" customHeight="1">
      <c r="A64" s="107"/>
      <c r="B64" s="108"/>
      <c r="C64" s="108"/>
      <c r="D64" s="109"/>
      <c r="E64" s="646"/>
      <c r="F64" s="50"/>
    </row>
    <row r="65" spans="1:6" ht="15" customHeight="1" thickBot="1">
      <c r="A65" s="110"/>
      <c r="B65" s="111"/>
      <c r="C65" s="111"/>
      <c r="D65" s="124"/>
      <c r="E65" s="647"/>
      <c r="F65" s="51"/>
    </row>
    <row r="66" spans="1:6" ht="15" customHeight="1" thickTop="1">
      <c r="A66" s="95"/>
      <c r="B66" s="96"/>
      <c r="C66" s="96"/>
      <c r="D66" s="97"/>
      <c r="E66" s="645"/>
      <c r="F66" s="46"/>
    </row>
    <row r="67" spans="1:6" ht="15" customHeight="1">
      <c r="A67" s="98"/>
      <c r="B67" s="99"/>
      <c r="C67" s="99"/>
      <c r="D67" s="100"/>
      <c r="E67" s="646"/>
      <c r="F67" s="47"/>
    </row>
    <row r="68" spans="1:6" ht="15" customHeight="1" thickBot="1">
      <c r="A68" s="101"/>
      <c r="B68" s="102"/>
      <c r="C68" s="102"/>
      <c r="D68" s="103"/>
      <c r="E68" s="647"/>
      <c r="F68" s="48"/>
    </row>
    <row r="69" spans="1:6" ht="15" customHeight="1" thickTop="1">
      <c r="A69" s="115"/>
      <c r="B69" s="116"/>
      <c r="C69" s="116"/>
      <c r="D69" s="125"/>
      <c r="E69" s="645"/>
      <c r="F69" s="52"/>
    </row>
    <row r="70" spans="1:6" ht="15" customHeight="1">
      <c r="A70" s="118"/>
      <c r="B70" s="119"/>
      <c r="C70" s="119"/>
      <c r="D70" s="120"/>
      <c r="E70" s="646"/>
      <c r="F70" s="53"/>
    </row>
    <row r="71" spans="1:6" ht="15" customHeight="1" thickBot="1">
      <c r="A71" s="121"/>
      <c r="B71" s="122"/>
      <c r="C71" s="122"/>
      <c r="D71" s="123"/>
      <c r="E71" s="647"/>
      <c r="F71" s="54"/>
    </row>
    <row r="72" spans="1:6" ht="15" customHeight="1" thickBot="1" thickTop="1">
      <c r="A72" s="705" t="s">
        <v>39</v>
      </c>
      <c r="B72" s="706"/>
      <c r="C72" s="706"/>
      <c r="D72" s="706"/>
      <c r="E72" s="706"/>
      <c r="F72" s="707"/>
    </row>
    <row r="73" spans="1:6" ht="15" customHeight="1" thickTop="1">
      <c r="A73" s="136"/>
      <c r="B73" s="137"/>
      <c r="C73" s="137"/>
      <c r="D73" s="138"/>
      <c r="E73" s="219"/>
      <c r="F73" s="55"/>
    </row>
    <row r="74" spans="1:6" ht="15" customHeight="1">
      <c r="A74" s="130"/>
      <c r="B74" s="131"/>
      <c r="C74" s="131"/>
      <c r="D74" s="132"/>
      <c r="E74" s="220"/>
      <c r="F74" s="56"/>
    </row>
    <row r="75" spans="1:6" ht="15" customHeight="1" thickBot="1">
      <c r="A75" s="133"/>
      <c r="B75" s="134"/>
      <c r="C75" s="134"/>
      <c r="D75" s="135"/>
      <c r="E75" s="221"/>
      <c r="F75" s="57"/>
    </row>
    <row r="76" spans="1:6" ht="15" customHeight="1" thickTop="1">
      <c r="A76" s="139"/>
      <c r="B76" s="140"/>
      <c r="C76" s="140"/>
      <c r="D76" s="141"/>
      <c r="E76" s="219"/>
      <c r="F76" s="58"/>
    </row>
    <row r="77" spans="1:6" ht="15" customHeight="1">
      <c r="A77" s="142"/>
      <c r="B77" s="143"/>
      <c r="C77" s="143"/>
      <c r="D77" s="144"/>
      <c r="E77" s="220"/>
      <c r="F77" s="59"/>
    </row>
    <row r="78" spans="1:6" ht="15" customHeight="1" thickBot="1">
      <c r="A78" s="145"/>
      <c r="B78" s="146"/>
      <c r="C78" s="146"/>
      <c r="D78" s="147"/>
      <c r="E78" s="221"/>
      <c r="F78" s="60"/>
    </row>
    <row r="79" spans="1:6" ht="15" customHeight="1" thickTop="1">
      <c r="A79" s="136"/>
      <c r="B79" s="137"/>
      <c r="C79" s="137"/>
      <c r="D79" s="138"/>
      <c r="E79" s="219"/>
      <c r="F79" s="55"/>
    </row>
    <row r="80" spans="1:6" ht="15" customHeight="1">
      <c r="A80" s="130"/>
      <c r="B80" s="131"/>
      <c r="C80" s="131"/>
      <c r="D80" s="132"/>
      <c r="E80" s="220"/>
      <c r="F80" s="56"/>
    </row>
    <row r="81" spans="1:6" ht="15" customHeight="1" thickBot="1">
      <c r="A81" s="133"/>
      <c r="B81" s="134"/>
      <c r="C81" s="134"/>
      <c r="D81" s="135"/>
      <c r="E81" s="221"/>
      <c r="F81" s="57"/>
    </row>
    <row r="82" spans="1:6" ht="15" customHeight="1" thickTop="1">
      <c r="A82" s="148"/>
      <c r="B82" s="149"/>
      <c r="C82" s="149"/>
      <c r="D82" s="150"/>
      <c r="E82" s="219"/>
      <c r="F82" s="61"/>
    </row>
    <row r="83" spans="1:6" ht="15" customHeight="1">
      <c r="A83" s="151"/>
      <c r="B83" s="152"/>
      <c r="C83" s="152"/>
      <c r="D83" s="127"/>
      <c r="E83" s="220"/>
      <c r="F83" s="62"/>
    </row>
    <row r="84" spans="1:6" ht="15" customHeight="1" thickBot="1">
      <c r="A84" s="153"/>
      <c r="B84" s="154"/>
      <c r="C84" s="154"/>
      <c r="D84" s="155"/>
      <c r="E84" s="221"/>
      <c r="F84" s="63"/>
    </row>
    <row r="85" spans="1:6" ht="15" customHeight="1" thickBot="1" thickTop="1">
      <c r="A85" s="703" t="s">
        <v>29</v>
      </c>
      <c r="B85" s="703"/>
      <c r="C85" s="703"/>
      <c r="D85" s="703"/>
      <c r="E85" s="703"/>
      <c r="F85" s="703"/>
    </row>
    <row r="86" spans="1:6" ht="15" customHeight="1" thickTop="1">
      <c r="A86" s="170"/>
      <c r="B86" s="171"/>
      <c r="C86" s="171"/>
      <c r="D86" s="172"/>
      <c r="E86" s="700"/>
      <c r="F86" s="40"/>
    </row>
    <row r="87" spans="1:6" ht="15" customHeight="1">
      <c r="A87" s="173"/>
      <c r="B87" s="174"/>
      <c r="C87" s="174"/>
      <c r="D87" s="175"/>
      <c r="E87" s="701"/>
      <c r="F87" s="41"/>
    </row>
    <row r="88" spans="1:6" ht="15" customHeight="1" thickBot="1">
      <c r="A88" s="176"/>
      <c r="B88" s="177"/>
      <c r="C88" s="177"/>
      <c r="D88" s="178"/>
      <c r="E88" s="702"/>
      <c r="F88" s="45"/>
    </row>
    <row r="89" spans="1:6" ht="15" customHeight="1" thickTop="1">
      <c r="A89" s="179"/>
      <c r="B89" s="180"/>
      <c r="C89" s="180"/>
      <c r="D89" s="187"/>
      <c r="E89" s="701"/>
      <c r="F89" s="40"/>
    </row>
    <row r="90" spans="1:6" ht="15" customHeight="1">
      <c r="A90" s="181"/>
      <c r="B90" s="182"/>
      <c r="C90" s="182"/>
      <c r="D90" s="183"/>
      <c r="E90" s="701"/>
      <c r="F90" s="41"/>
    </row>
    <row r="91" spans="1:6" ht="15" customHeight="1" thickBot="1">
      <c r="A91" s="184"/>
      <c r="B91" s="185"/>
      <c r="C91" s="185"/>
      <c r="D91" s="186"/>
      <c r="E91" s="702"/>
      <c r="F91" s="42"/>
    </row>
    <row r="92" spans="1:6" ht="15" customHeight="1" thickBot="1" thickTop="1">
      <c r="A92" s="703" t="s">
        <v>13</v>
      </c>
      <c r="B92" s="703"/>
      <c r="C92" s="703"/>
      <c r="D92" s="703"/>
      <c r="E92" s="703"/>
      <c r="F92" s="703"/>
    </row>
    <row r="93" spans="1:6" ht="15" customHeight="1" thickTop="1">
      <c r="A93" s="170"/>
      <c r="B93" s="171"/>
      <c r="C93" s="171"/>
      <c r="D93" s="172"/>
      <c r="E93" s="700"/>
      <c r="F93" s="43"/>
    </row>
    <row r="94" spans="1:6" ht="15" customHeight="1">
      <c r="A94" s="173"/>
      <c r="B94" s="174"/>
      <c r="C94" s="174"/>
      <c r="D94" s="175"/>
      <c r="E94" s="701"/>
      <c r="F94" s="38"/>
    </row>
    <row r="95" spans="1:6" ht="15" customHeight="1" thickBot="1">
      <c r="A95" s="176"/>
      <c r="B95" s="177"/>
      <c r="C95" s="177"/>
      <c r="D95" s="178"/>
      <c r="E95" s="702"/>
      <c r="F95" s="39"/>
    </row>
    <row r="96" spans="1:6" ht="15" customHeight="1" thickBot="1" thickTop="1">
      <c r="A96" s="703" t="s">
        <v>14</v>
      </c>
      <c r="B96" s="703"/>
      <c r="C96" s="703"/>
      <c r="D96" s="703"/>
      <c r="E96" s="703"/>
      <c r="F96" s="703"/>
    </row>
    <row r="97" spans="1:6" ht="15" customHeight="1" thickTop="1">
      <c r="A97" s="188"/>
      <c r="B97" s="189"/>
      <c r="C97" s="190"/>
      <c r="D97" s="191"/>
      <c r="E97" s="700"/>
      <c r="F97" s="44"/>
    </row>
    <row r="98" spans="1:6" ht="15" customHeight="1">
      <c r="A98" s="192"/>
      <c r="B98" s="193"/>
      <c r="C98" s="194"/>
      <c r="D98" s="183"/>
      <c r="E98" s="701"/>
      <c r="F98" s="41"/>
    </row>
    <row r="99" spans="1:6" ht="15" customHeight="1" thickBot="1">
      <c r="A99" s="195"/>
      <c r="B99" s="196"/>
      <c r="C99" s="197"/>
      <c r="D99" s="198"/>
      <c r="E99" s="702"/>
      <c r="F99" s="45"/>
    </row>
    <row r="100" spans="1:6" ht="25.5" customHeight="1" thickTop="1">
      <c r="A100" s="704" t="s">
        <v>76</v>
      </c>
      <c r="B100" s="704"/>
      <c r="C100" s="704"/>
      <c r="D100" s="704"/>
      <c r="E100" s="704"/>
      <c r="F100" s="704"/>
    </row>
    <row r="101" spans="1:6" ht="25.5" customHeight="1">
      <c r="A101" s="695" t="s">
        <v>17</v>
      </c>
      <c r="B101" s="696"/>
      <c r="C101" s="532">
        <f>SUM('REPARTITION POULES'!I2)</f>
        <v>0</v>
      </c>
      <c r="D101" s="697">
        <f>C101</f>
        <v>0</v>
      </c>
      <c r="E101" s="698"/>
      <c r="F101" s="698"/>
    </row>
    <row r="102" spans="1:6" ht="25.5" customHeight="1">
      <c r="A102" s="695" t="s">
        <v>18</v>
      </c>
      <c r="B102" s="696"/>
      <c r="C102" s="532">
        <f>SUM('REPARTITION POULES'!J4)</f>
        <v>0</v>
      </c>
      <c r="D102" s="533"/>
      <c r="E102" s="534"/>
      <c r="F102" s="534"/>
    </row>
    <row r="103" spans="1:6" ht="25.5" customHeight="1">
      <c r="A103" s="695" t="s">
        <v>19</v>
      </c>
      <c r="B103" s="696"/>
      <c r="C103" s="478">
        <f>SUM('REPARTITION POULES'!I4)</f>
        <v>0</v>
      </c>
      <c r="D103" s="697">
        <f>C102*C103</f>
        <v>0</v>
      </c>
      <c r="E103" s="698"/>
      <c r="F103" s="698"/>
    </row>
    <row r="104" spans="1:6" ht="25.5" customHeight="1">
      <c r="A104" s="695" t="s">
        <v>20</v>
      </c>
      <c r="B104" s="696"/>
      <c r="C104" s="76">
        <v>0</v>
      </c>
      <c r="D104" s="533"/>
      <c r="E104" s="534"/>
      <c r="F104" s="534"/>
    </row>
    <row r="105" spans="1:6" ht="9" customHeight="1">
      <c r="A105" s="421"/>
      <c r="B105" s="421"/>
      <c r="C105" s="349"/>
      <c r="D105" s="533"/>
      <c r="E105" s="534"/>
      <c r="F105" s="534"/>
    </row>
    <row r="106" spans="1:6" ht="21.75" customHeight="1">
      <c r="A106" s="699" t="s">
        <v>21</v>
      </c>
      <c r="B106" s="699"/>
      <c r="C106" s="699"/>
      <c r="D106" s="698">
        <f>D101+D103</f>
        <v>0</v>
      </c>
      <c r="E106" s="698"/>
      <c r="F106" s="698"/>
    </row>
    <row r="107" spans="1:6" ht="21.75" customHeight="1">
      <c r="A107" s="92">
        <v>0.5</v>
      </c>
      <c r="B107" s="31">
        <f>D106*A107</f>
        <v>0</v>
      </c>
      <c r="C107" s="322" t="s">
        <v>140</v>
      </c>
      <c r="D107" s="535">
        <f>F126</f>
        <v>0</v>
      </c>
      <c r="E107" s="534"/>
      <c r="F107" s="534"/>
    </row>
    <row r="108" spans="1:9" ht="21.75" customHeight="1">
      <c r="A108" s="92">
        <v>0.25</v>
      </c>
      <c r="B108" s="31">
        <f>D106*A108</f>
        <v>0</v>
      </c>
      <c r="C108" s="322" t="s">
        <v>141</v>
      </c>
      <c r="D108" s="535">
        <f>SUM(D120:D126)</f>
        <v>0</v>
      </c>
      <c r="E108" s="533"/>
      <c r="F108" s="533"/>
      <c r="H108" s="32"/>
      <c r="I108" s="32"/>
    </row>
    <row r="109" spans="1:9" ht="21.75" customHeight="1">
      <c r="A109" s="425"/>
      <c r="B109" s="33"/>
      <c r="C109" s="33"/>
      <c r="D109" s="425" t="s">
        <v>40</v>
      </c>
      <c r="E109" s="685" t="e">
        <f>D107/D106</f>
        <v>#DIV/0!</v>
      </c>
      <c r="F109" s="685"/>
      <c r="H109" s="31"/>
      <c r="I109" s="31"/>
    </row>
    <row r="110" spans="1:9" ht="21.75" customHeight="1">
      <c r="A110" s="425"/>
      <c r="B110" s="33"/>
      <c r="C110" s="33"/>
      <c r="D110" s="425"/>
      <c r="E110" s="423"/>
      <c r="F110" s="423"/>
      <c r="H110" s="31"/>
      <c r="I110" s="31"/>
    </row>
    <row r="111" spans="1:6" ht="19.5" customHeight="1">
      <c r="A111" s="686"/>
      <c r="B111" s="686"/>
      <c r="C111" s="686"/>
      <c r="D111" s="686"/>
      <c r="E111" s="686"/>
      <c r="F111" s="686"/>
    </row>
    <row r="112" spans="1:6" ht="18" customHeight="1">
      <c r="A112" s="425"/>
      <c r="B112" s="687"/>
      <c r="C112" s="687"/>
      <c r="D112" s="687"/>
      <c r="E112" s="687"/>
      <c r="F112" s="425"/>
    </row>
    <row r="113" spans="1:6" ht="18" customHeight="1">
      <c r="A113" s="203"/>
      <c r="B113" s="203"/>
      <c r="C113" s="689" t="s">
        <v>159</v>
      </c>
      <c r="D113" s="690"/>
      <c r="E113" s="203"/>
      <c r="F113" s="203"/>
    </row>
    <row r="114" spans="1:6" ht="18" customHeight="1">
      <c r="A114" s="203"/>
      <c r="B114" s="203"/>
      <c r="C114" s="691"/>
      <c r="D114" s="692"/>
      <c r="E114" s="203"/>
      <c r="F114" s="203"/>
    </row>
    <row r="115" spans="1:6" ht="18" customHeight="1">
      <c r="A115" s="203"/>
      <c r="B115" s="203"/>
      <c r="C115" s="691"/>
      <c r="D115" s="692"/>
      <c r="E115" s="203"/>
      <c r="F115" s="203"/>
    </row>
    <row r="116" spans="1:6" ht="18" customHeight="1">
      <c r="A116" s="203"/>
      <c r="B116" s="203"/>
      <c r="C116" s="693"/>
      <c r="D116" s="694"/>
      <c r="E116" s="203"/>
      <c r="F116" s="203"/>
    </row>
    <row r="117" spans="1:6" ht="1.5" customHeight="1">
      <c r="A117" s="164"/>
      <c r="B117" s="165"/>
      <c r="C117" s="688"/>
      <c r="D117" s="688"/>
      <c r="E117" s="165"/>
      <c r="F117" s="165"/>
    </row>
    <row r="118" spans="1:6" s="70" customFormat="1" ht="6" customHeight="1">
      <c r="A118" s="91"/>
      <c r="B118" s="88"/>
      <c r="C118" s="88"/>
      <c r="D118" s="88"/>
      <c r="E118" s="88"/>
      <c r="F118" s="88"/>
    </row>
    <row r="119" spans="1:6" ht="27" customHeight="1">
      <c r="A119" s="29" t="s">
        <v>45</v>
      </c>
      <c r="B119" s="29" t="s">
        <v>43</v>
      </c>
      <c r="C119" s="29" t="s">
        <v>177</v>
      </c>
      <c r="D119" s="29" t="s">
        <v>42</v>
      </c>
      <c r="E119" s="29" t="s">
        <v>47</v>
      </c>
      <c r="F119" s="94">
        <f>D106</f>
        <v>0</v>
      </c>
    </row>
    <row r="120" spans="1:9" ht="27" customHeight="1">
      <c r="A120" s="391" t="s">
        <v>151</v>
      </c>
      <c r="B120" s="482">
        <f>SUM('REPARTITION POULES'!B21)</f>
        <v>0</v>
      </c>
      <c r="C120" s="536">
        <f>SUM('REPARTITION POULES'!C21)</f>
        <v>0</v>
      </c>
      <c r="D120" s="537">
        <f>B120*C120</f>
        <v>0</v>
      </c>
      <c r="E120" s="538">
        <f>SUM('REPARTITION POULES'!F21)</f>
        <v>0</v>
      </c>
      <c r="F120" s="94">
        <f aca="true" t="shared" si="0" ref="F120:F127">F119-D120</f>
        <v>0</v>
      </c>
      <c r="I120" s="26"/>
    </row>
    <row r="121" spans="1:9" ht="27" customHeight="1">
      <c r="A121" s="391" t="s">
        <v>155</v>
      </c>
      <c r="B121" s="482">
        <f>SUM('REPARTITION POULES'!B22)</f>
        <v>0</v>
      </c>
      <c r="C121" s="536">
        <f>SUM('REPARTITION POULES'!C22)</f>
        <v>0</v>
      </c>
      <c r="D121" s="537">
        <f aca="true" t="shared" si="1" ref="D121:D127">B121*C121</f>
        <v>0</v>
      </c>
      <c r="E121" s="538">
        <f>SUM('REPARTITION POULES'!F22)</f>
        <v>0</v>
      </c>
      <c r="F121" s="94">
        <f t="shared" si="0"/>
        <v>0</v>
      </c>
      <c r="I121" s="26"/>
    </row>
    <row r="122" spans="1:9" ht="27" customHeight="1">
      <c r="A122" s="374" t="s">
        <v>108</v>
      </c>
      <c r="B122" s="482">
        <f>SUM('REPARTITION POULES'!B23)</f>
        <v>0</v>
      </c>
      <c r="C122" s="536">
        <f>SUM('REPARTITION POULES'!C23)</f>
        <v>0</v>
      </c>
      <c r="D122" s="537">
        <f t="shared" si="1"/>
        <v>0</v>
      </c>
      <c r="E122" s="538">
        <f>SUM('REPARTITION POULES'!F23)</f>
        <v>0</v>
      </c>
      <c r="F122" s="94">
        <f t="shared" si="0"/>
        <v>0</v>
      </c>
      <c r="I122" s="26"/>
    </row>
    <row r="123" spans="1:9" ht="27" customHeight="1">
      <c r="A123" s="374" t="s">
        <v>109</v>
      </c>
      <c r="B123" s="482">
        <f>SUM('REPARTITION POULES'!B24)</f>
        <v>0</v>
      </c>
      <c r="C123" s="536">
        <f>SUM('REPARTITION POULES'!C24)</f>
        <v>0</v>
      </c>
      <c r="D123" s="537">
        <f t="shared" si="1"/>
        <v>0</v>
      </c>
      <c r="E123" s="538">
        <f>SUM('REPARTITION POULES'!F24)</f>
        <v>0</v>
      </c>
      <c r="F123" s="94">
        <f t="shared" si="0"/>
        <v>0</v>
      </c>
      <c r="I123" s="26"/>
    </row>
    <row r="124" spans="1:9" ht="27" customHeight="1">
      <c r="A124" s="374" t="s">
        <v>110</v>
      </c>
      <c r="B124" s="482">
        <f>SUM('REPARTITION POULES'!B25)</f>
        <v>0</v>
      </c>
      <c r="C124" s="536">
        <f>SUM('REPARTITION POULES'!C25)</f>
        <v>0</v>
      </c>
      <c r="D124" s="537">
        <f t="shared" si="1"/>
        <v>0</v>
      </c>
      <c r="E124" s="538">
        <f>SUM('REPARTITION POULES'!F25)</f>
        <v>0</v>
      </c>
      <c r="F124" s="94">
        <f t="shared" si="0"/>
        <v>0</v>
      </c>
      <c r="I124" s="26"/>
    </row>
    <row r="125" spans="1:9" ht="27" customHeight="1">
      <c r="A125" s="375" t="s">
        <v>111</v>
      </c>
      <c r="B125" s="482">
        <f>SUM('REPARTITION POULES'!B26)</f>
        <v>0</v>
      </c>
      <c r="C125" s="536">
        <f>SUM('REPARTITION POULES'!C26)</f>
        <v>0</v>
      </c>
      <c r="D125" s="537">
        <f t="shared" si="1"/>
        <v>0</v>
      </c>
      <c r="E125" s="538">
        <f>SUM('REPARTITION POULES'!F26)</f>
        <v>0</v>
      </c>
      <c r="F125" s="94">
        <f t="shared" si="0"/>
        <v>0</v>
      </c>
      <c r="I125" s="26"/>
    </row>
    <row r="126" spans="1:9" ht="27" customHeight="1">
      <c r="A126" s="375" t="s">
        <v>112</v>
      </c>
      <c r="B126" s="482">
        <f>SUM('REPARTITION POULES'!B27)</f>
        <v>8</v>
      </c>
      <c r="C126" s="536">
        <f>SUM('REPARTITION POULES'!C27)</f>
        <v>0</v>
      </c>
      <c r="D126" s="537">
        <f t="shared" si="1"/>
        <v>0</v>
      </c>
      <c r="E126" s="538">
        <f>SUM('REPARTITION POULES'!F27)</f>
        <v>0</v>
      </c>
      <c r="F126" s="94">
        <f t="shared" si="0"/>
        <v>0</v>
      </c>
      <c r="G126" s="31"/>
      <c r="I126" s="26"/>
    </row>
    <row r="127" spans="1:9" ht="27" customHeight="1">
      <c r="A127" s="375" t="s">
        <v>133</v>
      </c>
      <c r="B127" s="482">
        <f>SUM('REPARTITION POULES'!B28)</f>
        <v>4</v>
      </c>
      <c r="C127" s="536">
        <f>SUM('REPARTITION POULES'!C28)</f>
        <v>0</v>
      </c>
      <c r="D127" s="537">
        <f t="shared" si="1"/>
        <v>0</v>
      </c>
      <c r="E127" s="538">
        <f>SUM('REPARTITION POULES'!F28)</f>
        <v>0</v>
      </c>
      <c r="F127" s="94">
        <f t="shared" si="0"/>
        <v>0</v>
      </c>
      <c r="I127" s="26"/>
    </row>
    <row r="128" spans="1:9" ht="27" customHeight="1">
      <c r="A128" s="376" t="s">
        <v>73</v>
      </c>
      <c r="B128" s="482">
        <f>SUM('REPARTITION POULES'!B29)</f>
        <v>2</v>
      </c>
      <c r="C128" s="536">
        <f>SUM('REPARTITION POULES'!C29)</f>
        <v>0</v>
      </c>
      <c r="D128" s="537">
        <f>B128*C128</f>
        <v>0</v>
      </c>
      <c r="E128" s="538">
        <f>SUM('REPARTITION POULES'!F29)</f>
        <v>0</v>
      </c>
      <c r="F128" s="397"/>
      <c r="G128" s="31"/>
      <c r="I128" s="26"/>
    </row>
    <row r="129" spans="1:9" ht="27" customHeight="1">
      <c r="A129" s="376" t="s">
        <v>113</v>
      </c>
      <c r="B129" s="482">
        <f>SUM('REPARTITION POULES'!B30)</f>
        <v>1</v>
      </c>
      <c r="C129" s="536">
        <f>SUM('REPARTITION POULES'!C30)</f>
        <v>0</v>
      </c>
      <c r="D129" s="537">
        <f>B129*C129</f>
        <v>0</v>
      </c>
      <c r="E129" s="538">
        <f>SUM('REPARTITION POULES'!F30)</f>
        <v>0</v>
      </c>
      <c r="F129" s="397"/>
      <c r="G129" s="31"/>
      <c r="I129" s="26"/>
    </row>
    <row r="130" spans="1:5" ht="27" customHeight="1">
      <c r="A130" s="85">
        <v>4</v>
      </c>
      <c r="B130" s="539"/>
      <c r="C130" s="540">
        <f>IF(B20&lt;&gt;"",12,IF(B21&lt;&gt;"",8,IF(B22&lt;&gt;"",4,0)))</f>
        <v>12</v>
      </c>
      <c r="D130" s="541">
        <f>SUM(D120:D129)</f>
        <v>0</v>
      </c>
      <c r="E130" s="542"/>
    </row>
    <row r="131" spans="1:6" ht="24.75" customHeight="1">
      <c r="A131" s="677">
        <f>C12</f>
        <v>0</v>
      </c>
      <c r="B131" s="677"/>
      <c r="C131" s="677"/>
      <c r="D131" s="678"/>
      <c r="E131" s="392" t="s">
        <v>2</v>
      </c>
      <c r="F131" s="392">
        <f>E13</f>
        <v>0</v>
      </c>
    </row>
    <row r="132" spans="1:7" ht="24.75" customHeight="1">
      <c r="A132" s="426"/>
      <c r="B132" s="412" t="s">
        <v>117</v>
      </c>
      <c r="C132" s="574" t="str">
        <f>IF(B20="X","TRIPLETTES : 3 chèques de : ",IF(B21="X","DOUBLETTES : 2 chèques de : ",IF(B22="X","TETE A TETE : 1 chèque de : ","")))</f>
        <v>TRIPLETTES : 3 chèques de : </v>
      </c>
      <c r="D132" s="576"/>
      <c r="E132" s="579">
        <f>SUM('REPARTITION POULES'!E33:F33)</f>
        <v>0</v>
      </c>
      <c r="F132" s="580"/>
      <c r="G132" s="393"/>
    </row>
    <row r="133" spans="1:7" ht="24.75" customHeight="1">
      <c r="A133" s="426"/>
      <c r="B133" s="409" t="s">
        <v>118</v>
      </c>
      <c r="C133" s="574" t="str">
        <f>IF(B20="X","TRIPLETTES : 3 chèques de : ",IF(B21="X","DOUBLETTES : 2 chèques de : ",IF(B22="X","TETE A TETE : 1 chèque de : ","")))</f>
        <v>TRIPLETTES : 3 chèques de : </v>
      </c>
      <c r="D133" s="576"/>
      <c r="E133" s="579">
        <f>SUM('REPARTITION POULES'!E34:F34)</f>
        <v>0</v>
      </c>
      <c r="F133" s="580"/>
      <c r="G133" s="393"/>
    </row>
    <row r="134" spans="1:6" ht="24.75" customHeight="1">
      <c r="A134" s="426"/>
      <c r="B134" s="426"/>
      <c r="C134" s="426"/>
      <c r="D134" s="422"/>
      <c r="E134" s="422"/>
      <c r="F134" s="422"/>
    </row>
    <row r="135" spans="1:6" ht="24.75" customHeight="1">
      <c r="A135" s="633" t="s">
        <v>16</v>
      </c>
      <c r="B135" s="633"/>
      <c r="C135" s="633"/>
      <c r="D135" s="633"/>
      <c r="E135" s="633"/>
      <c r="F135" s="633"/>
    </row>
    <row r="136" spans="1:6" ht="6" customHeight="1" thickBot="1">
      <c r="A136" s="12"/>
      <c r="B136" s="12"/>
      <c r="C136" s="12"/>
      <c r="D136" s="12"/>
      <c r="E136" s="12"/>
      <c r="F136" s="12"/>
    </row>
    <row r="137" spans="1:6" ht="20.25" customHeight="1" thickTop="1">
      <c r="A137" s="418" t="s">
        <v>2</v>
      </c>
      <c r="B137" s="2" t="s">
        <v>3</v>
      </c>
      <c r="C137" s="679" t="s">
        <v>4</v>
      </c>
      <c r="D137" s="418" t="s">
        <v>2</v>
      </c>
      <c r="E137" s="681" t="s">
        <v>48</v>
      </c>
      <c r="F137" s="683" t="s">
        <v>30</v>
      </c>
    </row>
    <row r="138" spans="1:6" ht="20.25" customHeight="1" thickBot="1">
      <c r="A138" s="419" t="s">
        <v>6</v>
      </c>
      <c r="B138" s="3"/>
      <c r="C138" s="680"/>
      <c r="D138" s="419" t="s">
        <v>8</v>
      </c>
      <c r="E138" s="682"/>
      <c r="F138" s="684"/>
    </row>
    <row r="139" spans="1:9" ht="20.25" customHeight="1" thickTop="1">
      <c r="A139" s="543">
        <f>IF('REPARTITION POULES'!F12=3,B97,B97)</f>
        <v>0</v>
      </c>
      <c r="B139" s="544">
        <f>IF('REPARTITION POULES'!F12=3,C97,C97)</f>
        <v>0</v>
      </c>
      <c r="C139" s="544">
        <f>IF('REPARTITION POULES'!F12=3,C97,C97)</f>
        <v>0</v>
      </c>
      <c r="D139" s="545">
        <f>IF('REPARTITION POULES'!F12=3,D97,D97)</f>
        <v>0</v>
      </c>
      <c r="E139" s="546">
        <f>IF('REPARTITION POULES'!F12=3,E132,E132)</f>
        <v>0</v>
      </c>
      <c r="F139" s="323"/>
      <c r="I139" s="27"/>
    </row>
    <row r="140" spans="1:9" ht="20.25" customHeight="1">
      <c r="A140" s="547">
        <f>IF('REPARTITION POULES'!F12=3,B98,B98)</f>
        <v>0</v>
      </c>
      <c r="B140" s="548">
        <f>IF('REPARTITION POULES'!F12&lt;&gt;1,C98,"")</f>
        <v>0</v>
      </c>
      <c r="C140" s="548">
        <f>IF('REPARTITION POULES'!F12&lt;&gt;1,C98,"")</f>
        <v>0</v>
      </c>
      <c r="D140" s="549">
        <f>IF('REPARTITION POULES'!F12&lt;&gt;1,D98,"")</f>
        <v>0</v>
      </c>
      <c r="E140" s="550">
        <f>IF('REPARTITION POULES'!F12&lt;&gt;1,E132,"")</f>
        <v>0</v>
      </c>
      <c r="F140" s="324"/>
      <c r="I140" s="27"/>
    </row>
    <row r="141" spans="1:9" ht="20.25" customHeight="1" thickBot="1">
      <c r="A141" s="551">
        <f>IF('REPARTITION POULES'!F12=3,B99,B99)</f>
        <v>0</v>
      </c>
      <c r="B141" s="552">
        <f>IF('REPARTITION POULES'!F12=3,C99,"")</f>
        <v>0</v>
      </c>
      <c r="C141" s="552">
        <f>IF('REPARTITION POULES'!F12=3,C99,"")</f>
        <v>0</v>
      </c>
      <c r="D141" s="553">
        <f>IF('REPARTITION POULES'!F12=3,D99,"")</f>
        <v>0</v>
      </c>
      <c r="E141" s="554">
        <f>IF('REPARTITION POULES'!F12=3,E132,"")</f>
        <v>0</v>
      </c>
      <c r="F141" s="325"/>
      <c r="I141" s="27"/>
    </row>
    <row r="142" spans="1:9" ht="20.25" customHeight="1" thickTop="1">
      <c r="A142" s="543">
        <f>IF('REPARTITION POULES'!F12=3,B93,B93)</f>
        <v>0</v>
      </c>
      <c r="B142" s="544">
        <f>IF('REPARTITION POULES'!F12=3,C93,C93)</f>
        <v>0</v>
      </c>
      <c r="C142" s="544">
        <f>IF('REPARTITION POULES'!F12=3,C93,C93)</f>
        <v>0</v>
      </c>
      <c r="D142" s="545">
        <f>IF('REPARTITION POULES'!F12=3,D93,D93)</f>
        <v>0</v>
      </c>
      <c r="E142" s="555">
        <f>IF('REPARTITION POULES'!F12=3,E133,E133)</f>
        <v>0</v>
      </c>
      <c r="F142" s="323"/>
      <c r="I142" s="27"/>
    </row>
    <row r="143" spans="1:9" ht="20.25" customHeight="1">
      <c r="A143" s="547">
        <f>IF('REPARTITION POULES'!F12=3,B94,B94)</f>
        <v>0</v>
      </c>
      <c r="B143" s="548">
        <f>IF('REPARTITION POULES'!F12&lt;&gt;1,C94,"")</f>
        <v>0</v>
      </c>
      <c r="C143" s="548">
        <f>IF('REPARTITION POULES'!F12&lt;&gt;1,C94,"")</f>
        <v>0</v>
      </c>
      <c r="D143" s="549">
        <f>IF('REPARTITION POULES'!F12&lt;&gt;1,D94,"")</f>
        <v>0</v>
      </c>
      <c r="E143" s="554">
        <f>IF('REPARTITION POULES'!F12&lt;&gt;1,E133,"")</f>
        <v>0</v>
      </c>
      <c r="F143" s="324"/>
      <c r="I143" s="27"/>
    </row>
    <row r="144" spans="1:9" ht="20.25" customHeight="1" thickBot="1">
      <c r="A144" s="551">
        <f>IF('REPARTITION POULES'!F12=3,B95,B95)</f>
        <v>0</v>
      </c>
      <c r="B144" s="552">
        <f>IF('REPARTITION POULES'!F12=3,C95,"")</f>
        <v>0</v>
      </c>
      <c r="C144" s="552">
        <f>IF('REPARTITION POULES'!F12=3,C95,"")</f>
        <v>0</v>
      </c>
      <c r="D144" s="553">
        <f>IF('REPARTITION POULES'!F12=3,D95,"")</f>
        <v>0</v>
      </c>
      <c r="E144" s="554">
        <f>IF('REPARTITION POULES'!F12=3,E133,"")</f>
        <v>0</v>
      </c>
      <c r="F144" s="325"/>
      <c r="I144" s="27"/>
    </row>
    <row r="145" spans="1:9" ht="20.25" customHeight="1" thickTop="1">
      <c r="A145" s="326"/>
      <c r="B145" s="326"/>
      <c r="C145" s="326"/>
      <c r="D145" s="326"/>
      <c r="E145" s="327"/>
      <c r="F145" s="398"/>
      <c r="I145" s="27"/>
    </row>
    <row r="146" spans="1:6" ht="20.25" customHeight="1">
      <c r="A146" s="633" t="s">
        <v>31</v>
      </c>
      <c r="B146" s="633"/>
      <c r="C146" s="633"/>
      <c r="D146" s="633"/>
      <c r="E146" s="633"/>
      <c r="F146" s="633"/>
    </row>
    <row r="147" spans="2:6" ht="20.25" customHeight="1">
      <c r="B147" s="500">
        <f>IF('REPARTITION POULES'!F12=3,C97,C97)</f>
        <v>0</v>
      </c>
      <c r="C147" s="501">
        <f>B147</f>
        <v>0</v>
      </c>
      <c r="D147" s="634" t="s">
        <v>46</v>
      </c>
      <c r="E147" s="635"/>
      <c r="F147" s="636"/>
    </row>
    <row r="148" spans="2:6" ht="20.25" customHeight="1">
      <c r="B148" s="502">
        <f>IF('REPARTITION POULES'!F12&lt;&gt;1,C98,"")</f>
        <v>0</v>
      </c>
      <c r="C148" s="501">
        <f>B148</f>
        <v>0</v>
      </c>
      <c r="D148" s="637"/>
      <c r="E148" s="638"/>
      <c r="F148" s="639"/>
    </row>
    <row r="149" spans="2:6" ht="20.25" customHeight="1">
      <c r="B149" s="502">
        <f>IF('REPARTITION POULES'!F12=3,C99,"")</f>
        <v>0</v>
      </c>
      <c r="C149" s="501">
        <f>IF(C130=12,B149,"")</f>
        <v>0</v>
      </c>
      <c r="D149" s="640"/>
      <c r="E149" s="641"/>
      <c r="F149" s="642"/>
    </row>
    <row r="150" spans="2:6" ht="20.25" customHeight="1">
      <c r="B150" s="502">
        <f>IF('REPARTITION POULES'!F12=3,C93,C93)</f>
        <v>0</v>
      </c>
      <c r="C150" s="501">
        <f>B150</f>
        <v>0</v>
      </c>
      <c r="D150" s="643"/>
      <c r="E150" s="643"/>
      <c r="F150" s="643"/>
    </row>
    <row r="151" spans="2:6" ht="20.25" customHeight="1">
      <c r="B151" s="502">
        <f>IF('REPARTITION POULES'!F12&lt;&gt;1,C94,"")</f>
        <v>0</v>
      </c>
      <c r="C151" s="501">
        <f>B151</f>
        <v>0</v>
      </c>
      <c r="D151" s="643"/>
      <c r="E151" s="643"/>
      <c r="F151" s="643"/>
    </row>
    <row r="152" spans="2:6" ht="20.25" customHeight="1">
      <c r="B152" s="502">
        <f>IF('REPARTITION POULES'!F12=3,C95,"")</f>
        <v>0</v>
      </c>
      <c r="C152" s="501">
        <f>B152</f>
        <v>0</v>
      </c>
      <c r="D152" s="643"/>
      <c r="E152" s="643"/>
      <c r="F152" s="643"/>
    </row>
    <row r="153" spans="2:6" ht="9" customHeight="1">
      <c r="B153" s="11"/>
      <c r="D153" s="643"/>
      <c r="E153" s="643"/>
      <c r="F153" s="643"/>
    </row>
    <row r="154" spans="1:4" ht="18" customHeight="1">
      <c r="A154" s="671" t="s">
        <v>32</v>
      </c>
      <c r="B154" s="671"/>
      <c r="C154" s="8">
        <f>SUM(E139:E144)</f>
        <v>0</v>
      </c>
      <c r="D154" s="11"/>
    </row>
    <row r="155" spans="2:4" ht="6" customHeight="1">
      <c r="B155" s="11"/>
      <c r="D155" s="11"/>
    </row>
    <row r="156" spans="1:6" ht="18" customHeight="1">
      <c r="A156" s="7" t="s">
        <v>33</v>
      </c>
      <c r="B156" s="672">
        <f>E12</f>
        <v>0</v>
      </c>
      <c r="C156" s="673"/>
      <c r="D156" s="10" t="s">
        <v>34</v>
      </c>
      <c r="E156" s="674"/>
      <c r="F156" s="675"/>
    </row>
    <row r="157" spans="2:4" ht="6" customHeight="1">
      <c r="B157" s="11"/>
      <c r="D157" s="11"/>
    </row>
    <row r="158" spans="1:6" ht="18" customHeight="1">
      <c r="A158" s="670" t="s">
        <v>35</v>
      </c>
      <c r="B158" s="670"/>
      <c r="C158" s="504">
        <f>C17</f>
      </c>
      <c r="D158" s="9"/>
      <c r="E158" s="676"/>
      <c r="F158" s="676"/>
    </row>
    <row r="159" spans="1:6" ht="6" customHeight="1">
      <c r="A159" s="424"/>
      <c r="B159" s="424"/>
      <c r="C159" s="505"/>
      <c r="D159" s="6"/>
      <c r="E159" s="427"/>
      <c r="F159" s="427"/>
    </row>
    <row r="160" spans="1:4" ht="18" customHeight="1">
      <c r="A160" s="670" t="s">
        <v>36</v>
      </c>
      <c r="B160" s="670"/>
      <c r="C160" s="556">
        <f>C42</f>
      </c>
      <c r="D160" s="11"/>
    </row>
    <row r="161" spans="1:4" ht="6.75" customHeight="1">
      <c r="A161" s="670"/>
      <c r="B161" s="670"/>
      <c r="C161" s="20"/>
      <c r="D161" s="11"/>
    </row>
    <row r="162" spans="1:6" ht="18" customHeight="1">
      <c r="A162" s="664" t="s">
        <v>77</v>
      </c>
      <c r="B162" s="664"/>
      <c r="C162" s="664"/>
      <c r="D162" s="664"/>
      <c r="E162" s="664"/>
      <c r="F162" s="664"/>
    </row>
    <row r="163" spans="1:6" ht="18" customHeight="1">
      <c r="A163" s="664"/>
      <c r="B163" s="664"/>
      <c r="C163" s="664"/>
      <c r="D163" s="664"/>
      <c r="E163" s="664"/>
      <c r="F163" s="664"/>
    </row>
    <row r="164" spans="1:6" ht="18" customHeight="1">
      <c r="A164" s="664" t="s">
        <v>83</v>
      </c>
      <c r="B164" s="664"/>
      <c r="C164" s="664"/>
      <c r="D164" s="664"/>
      <c r="E164" s="664"/>
      <c r="F164" s="664"/>
    </row>
    <row r="165" spans="1:6" ht="18" customHeight="1">
      <c r="A165" s="664" t="s">
        <v>85</v>
      </c>
      <c r="B165" s="664"/>
      <c r="C165" s="664"/>
      <c r="D165" s="664"/>
      <c r="E165" s="664"/>
      <c r="F165" s="664"/>
    </row>
    <row r="166" spans="1:6" ht="18" customHeight="1">
      <c r="A166" s="664" t="s">
        <v>60</v>
      </c>
      <c r="B166" s="664"/>
      <c r="C166" s="664"/>
      <c r="D166" s="664"/>
      <c r="E166" s="664"/>
      <c r="F166" s="664"/>
    </row>
    <row r="167" spans="1:6" ht="18" customHeight="1">
      <c r="A167" s="664" t="s">
        <v>61</v>
      </c>
      <c r="B167" s="664"/>
      <c r="C167" s="664"/>
      <c r="D167" s="664"/>
      <c r="E167" s="664"/>
      <c r="F167" s="664"/>
    </row>
    <row r="168" spans="1:6" ht="2.25" customHeight="1">
      <c r="A168" s="218"/>
      <c r="B168" s="218"/>
      <c r="C168" s="218"/>
      <c r="D168" s="665"/>
      <c r="E168" s="666"/>
      <c r="F168" s="666"/>
    </row>
    <row r="169" spans="1:6" ht="1.5" customHeight="1">
      <c r="A169" s="218"/>
      <c r="B169" s="218"/>
      <c r="C169" s="218"/>
      <c r="D169" s="225"/>
      <c r="E169" s="226"/>
      <c r="F169" s="226"/>
    </row>
    <row r="170" spans="1:6" ht="32.25" customHeight="1" thickBot="1">
      <c r="A170" s="667" t="s">
        <v>72</v>
      </c>
      <c r="B170" s="667"/>
      <c r="C170" s="667"/>
      <c r="D170" s="667"/>
      <c r="E170" s="667"/>
      <c r="F170" s="667"/>
    </row>
    <row r="171" spans="1:6" ht="21.75" customHeight="1">
      <c r="A171" s="668"/>
      <c r="B171" s="668"/>
      <c r="C171" s="668"/>
      <c r="D171" s="668"/>
      <c r="E171" s="668"/>
      <c r="F171" s="668"/>
    </row>
    <row r="172" spans="1:6" ht="18" customHeight="1">
      <c r="A172" s="669"/>
      <c r="B172" s="669"/>
      <c r="C172" s="669"/>
      <c r="D172" s="669"/>
      <c r="E172" s="669"/>
      <c r="F172" s="669"/>
    </row>
    <row r="173" spans="1:6" ht="18.75" customHeight="1">
      <c r="A173" s="661"/>
      <c r="B173" s="661"/>
      <c r="C173" s="205"/>
      <c r="D173" s="206"/>
      <c r="E173" s="206"/>
      <c r="F173" s="206"/>
    </row>
    <row r="174" spans="1:6" ht="18" customHeight="1">
      <c r="A174" s="661"/>
      <c r="B174" s="661"/>
      <c r="C174" s="205"/>
      <c r="D174" s="206"/>
      <c r="E174" s="206"/>
      <c r="F174" s="206"/>
    </row>
    <row r="175" spans="1:6" ht="18" customHeight="1">
      <c r="A175" s="661"/>
      <c r="B175" s="661"/>
      <c r="C175" s="205"/>
      <c r="D175" s="206"/>
      <c r="E175" s="206"/>
      <c r="F175" s="206"/>
    </row>
    <row r="176" spans="1:6" ht="18" customHeight="1">
      <c r="A176" s="661"/>
      <c r="B176" s="661"/>
      <c r="C176" s="205"/>
      <c r="D176" s="206"/>
      <c r="E176" s="206"/>
      <c r="F176" s="206"/>
    </row>
    <row r="177" spans="1:6" ht="18" customHeight="1">
      <c r="A177" s="663"/>
      <c r="B177" s="663"/>
      <c r="C177" s="205"/>
      <c r="D177" s="206"/>
      <c r="E177" s="206"/>
      <c r="F177" s="206"/>
    </row>
    <row r="178" spans="1:6" ht="18" customHeight="1">
      <c r="A178" s="661"/>
      <c r="B178" s="661"/>
      <c r="C178" s="205"/>
      <c r="D178" s="206"/>
      <c r="E178" s="206"/>
      <c r="F178" s="206"/>
    </row>
    <row r="179" spans="1:6" ht="18" customHeight="1">
      <c r="A179" s="661"/>
      <c r="B179" s="661"/>
      <c r="C179" s="205"/>
      <c r="D179" s="206"/>
      <c r="E179" s="206"/>
      <c r="F179" s="206"/>
    </row>
    <row r="180" spans="1:6" ht="18" customHeight="1">
      <c r="A180" s="661"/>
      <c r="B180" s="661"/>
      <c r="C180" s="205"/>
      <c r="D180" s="206"/>
      <c r="E180" s="206"/>
      <c r="F180" s="206"/>
    </row>
    <row r="181" spans="1:6" ht="18" customHeight="1">
      <c r="A181" s="661"/>
      <c r="B181" s="661"/>
      <c r="C181" s="205"/>
      <c r="D181" s="206"/>
      <c r="E181" s="206"/>
      <c r="F181" s="206"/>
    </row>
    <row r="182" spans="1:6" ht="18" customHeight="1">
      <c r="A182" s="662"/>
      <c r="B182" s="662"/>
      <c r="C182" s="205"/>
      <c r="D182" s="206"/>
      <c r="E182" s="206"/>
      <c r="F182" s="206"/>
    </row>
    <row r="183" spans="1:6" ht="18" customHeight="1">
      <c r="A183" s="651"/>
      <c r="B183" s="651"/>
      <c r="C183" s="207"/>
      <c r="D183" s="206"/>
      <c r="E183" s="206"/>
      <c r="F183" s="206"/>
    </row>
    <row r="184" spans="1:6" ht="18" customHeight="1">
      <c r="A184" s="651"/>
      <c r="B184" s="651"/>
      <c r="C184" s="207"/>
      <c r="D184" s="206"/>
      <c r="E184" s="206"/>
      <c r="F184" s="206"/>
    </row>
    <row r="185" spans="1:6" ht="18" customHeight="1">
      <c r="A185" s="651"/>
      <c r="B185" s="651"/>
      <c r="C185" s="207"/>
      <c r="D185" s="206"/>
      <c r="E185" s="206"/>
      <c r="F185" s="206"/>
    </row>
    <row r="186" spans="1:6" ht="7.5" customHeight="1" thickBot="1">
      <c r="A186" s="206"/>
      <c r="B186" s="206"/>
      <c r="C186" s="206"/>
      <c r="D186" s="206"/>
      <c r="E186" s="206"/>
      <c r="F186" s="206"/>
    </row>
    <row r="187" spans="1:6" ht="22.5" customHeight="1" thickBot="1">
      <c r="A187" s="652"/>
      <c r="B187" s="653"/>
      <c r="C187" s="653"/>
      <c r="D187" s="653"/>
      <c r="E187" s="653"/>
      <c r="F187" s="654"/>
    </row>
    <row r="188" spans="1:6" ht="18" customHeight="1">
      <c r="A188" s="655"/>
      <c r="B188" s="655"/>
      <c r="C188" s="655"/>
      <c r="D188" s="655"/>
      <c r="E188" s="655"/>
      <c r="F188" s="655"/>
    </row>
    <row r="189" spans="1:6" ht="20.25" customHeight="1">
      <c r="A189" s="202"/>
      <c r="B189" s="202"/>
      <c r="C189" s="202"/>
      <c r="D189" s="202"/>
      <c r="E189" s="202"/>
      <c r="F189" s="202"/>
    </row>
    <row r="190" spans="1:6" ht="18" customHeight="1" thickBot="1">
      <c r="A190" s="656" t="s">
        <v>56</v>
      </c>
      <c r="B190" s="656"/>
      <c r="C190" s="656"/>
      <c r="D190" s="656"/>
      <c r="E190" s="656"/>
      <c r="F190" s="656"/>
    </row>
    <row r="191" spans="1:6" ht="18" customHeight="1" thickTop="1">
      <c r="A191" s="15" t="s">
        <v>2</v>
      </c>
      <c r="B191" s="223" t="s">
        <v>3</v>
      </c>
      <c r="C191" s="657" t="s">
        <v>4</v>
      </c>
      <c r="D191" s="223" t="s">
        <v>2</v>
      </c>
      <c r="E191" s="659" t="s">
        <v>50</v>
      </c>
      <c r="F191" s="659" t="s">
        <v>51</v>
      </c>
    </row>
    <row r="192" spans="1:6" ht="18" customHeight="1" thickBot="1">
      <c r="A192" s="16" t="s">
        <v>6</v>
      </c>
      <c r="B192" s="224" t="s">
        <v>7</v>
      </c>
      <c r="C192" s="658"/>
      <c r="D192" s="224" t="s">
        <v>8</v>
      </c>
      <c r="E192" s="660"/>
      <c r="F192" s="660"/>
    </row>
    <row r="193" spans="1:6" ht="8.25" customHeight="1" thickBot="1" thickTop="1">
      <c r="A193" s="648"/>
      <c r="B193" s="649"/>
      <c r="C193" s="649"/>
      <c r="D193" s="649"/>
      <c r="E193" s="649"/>
      <c r="F193" s="650"/>
    </row>
    <row r="194" spans="1:6" ht="16.5" customHeight="1" thickTop="1">
      <c r="A194" s="95"/>
      <c r="B194" s="96"/>
      <c r="C194" s="96"/>
      <c r="D194" s="97"/>
      <c r="E194" s="645"/>
      <c r="F194" s="208"/>
    </row>
    <row r="195" spans="1:6" ht="16.5" customHeight="1">
      <c r="A195" s="98"/>
      <c r="B195" s="99"/>
      <c r="C195" s="99"/>
      <c r="D195" s="100"/>
      <c r="E195" s="646"/>
      <c r="F195" s="209"/>
    </row>
    <row r="196" spans="1:6" ht="16.5" customHeight="1" thickBot="1">
      <c r="A196" s="101"/>
      <c r="B196" s="102"/>
      <c r="C196" s="102"/>
      <c r="D196" s="103"/>
      <c r="E196" s="647"/>
      <c r="F196" s="210"/>
    </row>
    <row r="197" spans="1:6" ht="16.5" customHeight="1" thickTop="1">
      <c r="A197" s="104"/>
      <c r="B197" s="105"/>
      <c r="C197" s="105"/>
      <c r="D197" s="106"/>
      <c r="E197" s="646"/>
      <c r="F197" s="211"/>
    </row>
    <row r="198" spans="1:6" ht="16.5" customHeight="1">
      <c r="A198" s="107"/>
      <c r="B198" s="108"/>
      <c r="C198" s="108"/>
      <c r="D198" s="109"/>
      <c r="E198" s="646"/>
      <c r="F198" s="212"/>
    </row>
    <row r="199" spans="1:6" ht="16.5" customHeight="1" thickBot="1">
      <c r="A199" s="110"/>
      <c r="B199" s="111"/>
      <c r="C199" s="111"/>
      <c r="D199" s="112"/>
      <c r="E199" s="647"/>
      <c r="F199" s="213"/>
    </row>
    <row r="200" spans="1:6" ht="16.5" customHeight="1" thickTop="1">
      <c r="A200" s="95"/>
      <c r="B200" s="96"/>
      <c r="C200" s="96"/>
      <c r="D200" s="113"/>
      <c r="E200" s="646"/>
      <c r="F200" s="208"/>
    </row>
    <row r="201" spans="1:6" ht="16.5" customHeight="1">
      <c r="A201" s="98"/>
      <c r="B201" s="99"/>
      <c r="C201" s="99"/>
      <c r="D201" s="100"/>
      <c r="E201" s="646"/>
      <c r="F201" s="209"/>
    </row>
    <row r="202" spans="1:6" ht="16.5" customHeight="1" thickBot="1">
      <c r="A202" s="101"/>
      <c r="B202" s="102"/>
      <c r="C202" s="102"/>
      <c r="D202" s="114"/>
      <c r="E202" s="647"/>
      <c r="F202" s="210"/>
    </row>
    <row r="203" spans="1:6" ht="16.5" customHeight="1" thickTop="1">
      <c r="A203" s="115"/>
      <c r="B203" s="116"/>
      <c r="C203" s="116"/>
      <c r="D203" s="117"/>
      <c r="E203" s="646"/>
      <c r="F203" s="214"/>
    </row>
    <row r="204" spans="1:6" ht="16.5" customHeight="1">
      <c r="A204" s="118"/>
      <c r="B204" s="119"/>
      <c r="C204" s="119"/>
      <c r="D204" s="120"/>
      <c r="E204" s="646"/>
      <c r="F204" s="215"/>
    </row>
    <row r="205" spans="1:6" ht="16.5" customHeight="1" thickBot="1">
      <c r="A205" s="121"/>
      <c r="B205" s="122"/>
      <c r="C205" s="122"/>
      <c r="D205" s="123"/>
      <c r="E205" s="647"/>
      <c r="F205" s="216"/>
    </row>
    <row r="206" spans="1:6" ht="16.5" customHeight="1" thickTop="1">
      <c r="A206" s="95"/>
      <c r="B206" s="96"/>
      <c r="C206" s="96"/>
      <c r="D206" s="97"/>
      <c r="E206" s="645"/>
      <c r="F206" s="208"/>
    </row>
    <row r="207" spans="1:6" ht="16.5" customHeight="1">
      <c r="A207" s="98"/>
      <c r="B207" s="99"/>
      <c r="C207" s="99"/>
      <c r="D207" s="100"/>
      <c r="E207" s="646"/>
      <c r="F207" s="209"/>
    </row>
    <row r="208" spans="1:6" ht="16.5" customHeight="1" thickBot="1">
      <c r="A208" s="101"/>
      <c r="B208" s="102"/>
      <c r="C208" s="102"/>
      <c r="D208" s="103"/>
      <c r="E208" s="647"/>
      <c r="F208" s="210"/>
    </row>
    <row r="209" spans="1:6" ht="16.5" customHeight="1" thickTop="1">
      <c r="A209" s="104"/>
      <c r="B209" s="105"/>
      <c r="C209" s="105"/>
      <c r="D209" s="106"/>
      <c r="E209" s="645"/>
      <c r="F209" s="211"/>
    </row>
    <row r="210" spans="1:6" ht="16.5" customHeight="1">
      <c r="A210" s="107"/>
      <c r="B210" s="108"/>
      <c r="C210" s="108"/>
      <c r="D210" s="109"/>
      <c r="E210" s="646"/>
      <c r="F210" s="212"/>
    </row>
    <row r="211" spans="1:6" ht="16.5" customHeight="1" thickBot="1">
      <c r="A211" s="110"/>
      <c r="B211" s="111"/>
      <c r="C211" s="111"/>
      <c r="D211" s="124"/>
      <c r="E211" s="647"/>
      <c r="F211" s="213"/>
    </row>
    <row r="212" spans="1:6" ht="16.5" customHeight="1" thickTop="1">
      <c r="A212" s="95"/>
      <c r="B212" s="96"/>
      <c r="C212" s="96"/>
      <c r="D212" s="97"/>
      <c r="E212" s="645"/>
      <c r="F212" s="208"/>
    </row>
    <row r="213" spans="1:6" ht="16.5" customHeight="1">
      <c r="A213" s="98"/>
      <c r="B213" s="99"/>
      <c r="C213" s="99"/>
      <c r="D213" s="100"/>
      <c r="E213" s="646"/>
      <c r="F213" s="209"/>
    </row>
    <row r="214" spans="1:6" ht="16.5" customHeight="1" thickBot="1">
      <c r="A214" s="101"/>
      <c r="B214" s="102"/>
      <c r="C214" s="102"/>
      <c r="D214" s="103"/>
      <c r="E214" s="647"/>
      <c r="F214" s="210"/>
    </row>
    <row r="215" spans="1:6" ht="16.5" customHeight="1" thickTop="1">
      <c r="A215" s="115"/>
      <c r="B215" s="116"/>
      <c r="C215" s="116"/>
      <c r="D215" s="125"/>
      <c r="E215" s="645"/>
      <c r="F215" s="214"/>
    </row>
    <row r="216" spans="1:6" ht="16.5" customHeight="1">
      <c r="A216" s="118"/>
      <c r="B216" s="119"/>
      <c r="C216" s="119"/>
      <c r="D216" s="120"/>
      <c r="E216" s="646"/>
      <c r="F216" s="215"/>
    </row>
    <row r="217" spans="1:6" ht="16.5" customHeight="1" thickBot="1">
      <c r="A217" s="121"/>
      <c r="B217" s="122"/>
      <c r="C217" s="122"/>
      <c r="D217" s="123"/>
      <c r="E217" s="647"/>
      <c r="F217" s="216"/>
    </row>
    <row r="218" spans="1:6" ht="16.5" customHeight="1" thickTop="1">
      <c r="A218" s="95"/>
      <c r="B218" s="96"/>
      <c r="C218" s="96"/>
      <c r="D218" s="97"/>
      <c r="E218" s="645"/>
      <c r="F218" s="208"/>
    </row>
    <row r="219" spans="1:6" ht="16.5" customHeight="1">
      <c r="A219" s="98"/>
      <c r="B219" s="99"/>
      <c r="C219" s="99"/>
      <c r="D219" s="100"/>
      <c r="E219" s="646"/>
      <c r="F219" s="209"/>
    </row>
    <row r="220" spans="1:6" ht="16.5" customHeight="1" thickBot="1">
      <c r="A220" s="101"/>
      <c r="B220" s="102"/>
      <c r="C220" s="102"/>
      <c r="D220" s="103"/>
      <c r="E220" s="647"/>
      <c r="F220" s="210"/>
    </row>
    <row r="221" spans="1:6" ht="16.5" customHeight="1" thickTop="1">
      <c r="A221" s="104"/>
      <c r="B221" s="105"/>
      <c r="C221" s="105"/>
      <c r="D221" s="106"/>
      <c r="E221" s="646"/>
      <c r="F221" s="211"/>
    </row>
    <row r="222" spans="1:6" ht="16.5" customHeight="1">
      <c r="A222" s="107"/>
      <c r="B222" s="108"/>
      <c r="C222" s="108"/>
      <c r="D222" s="109"/>
      <c r="E222" s="646"/>
      <c r="F222" s="212"/>
    </row>
    <row r="223" spans="1:6" ht="16.5" customHeight="1" thickBot="1">
      <c r="A223" s="110"/>
      <c r="B223" s="111"/>
      <c r="C223" s="111"/>
      <c r="D223" s="112"/>
      <c r="E223" s="647"/>
      <c r="F223" s="213"/>
    </row>
    <row r="224" spans="1:6" ht="16.5" customHeight="1" thickTop="1">
      <c r="A224" s="95"/>
      <c r="B224" s="96"/>
      <c r="C224" s="96"/>
      <c r="D224" s="113"/>
      <c r="E224" s="646"/>
      <c r="F224" s="208"/>
    </row>
    <row r="225" spans="1:6" ht="16.5" customHeight="1">
      <c r="A225" s="98"/>
      <c r="B225" s="99"/>
      <c r="C225" s="99"/>
      <c r="D225" s="100"/>
      <c r="E225" s="646"/>
      <c r="F225" s="209"/>
    </row>
    <row r="226" spans="1:6" ht="16.5" customHeight="1" thickBot="1">
      <c r="A226" s="101"/>
      <c r="B226" s="102"/>
      <c r="C226" s="102"/>
      <c r="D226" s="114"/>
      <c r="E226" s="647"/>
      <c r="F226" s="210"/>
    </row>
    <row r="227" spans="1:6" ht="16.5" customHeight="1" thickTop="1">
      <c r="A227" s="115"/>
      <c r="B227" s="116"/>
      <c r="C227" s="116"/>
      <c r="D227" s="117"/>
      <c r="E227" s="646"/>
      <c r="F227" s="214"/>
    </row>
    <row r="228" spans="1:6" ht="16.5" customHeight="1">
      <c r="A228" s="118"/>
      <c r="B228" s="119"/>
      <c r="C228" s="119"/>
      <c r="D228" s="120"/>
      <c r="E228" s="646"/>
      <c r="F228" s="215"/>
    </row>
    <row r="229" spans="1:6" ht="16.5" customHeight="1" thickBot="1">
      <c r="A229" s="121"/>
      <c r="B229" s="122"/>
      <c r="C229" s="122"/>
      <c r="D229" s="123"/>
      <c r="E229" s="647"/>
      <c r="F229" s="216"/>
    </row>
    <row r="230" spans="1:6" ht="16.5" customHeight="1" thickTop="1">
      <c r="A230" s="95"/>
      <c r="B230" s="96"/>
      <c r="C230" s="96"/>
      <c r="D230" s="97"/>
      <c r="E230" s="645"/>
      <c r="F230" s="208"/>
    </row>
    <row r="231" spans="1:6" ht="16.5" customHeight="1">
      <c r="A231" s="98"/>
      <c r="B231" s="99"/>
      <c r="C231" s="99"/>
      <c r="D231" s="100"/>
      <c r="E231" s="646"/>
      <c r="F231" s="209"/>
    </row>
    <row r="232" spans="1:6" ht="16.5" customHeight="1" thickBot="1">
      <c r="A232" s="101"/>
      <c r="B232" s="102"/>
      <c r="C232" s="102"/>
      <c r="D232" s="103"/>
      <c r="E232" s="647"/>
      <c r="F232" s="210"/>
    </row>
    <row r="233" spans="1:6" ht="16.5" customHeight="1" thickTop="1">
      <c r="A233" s="104"/>
      <c r="B233" s="105"/>
      <c r="C233" s="105"/>
      <c r="D233" s="106"/>
      <c r="E233" s="645"/>
      <c r="F233" s="211"/>
    </row>
    <row r="234" spans="1:6" ht="16.5" customHeight="1">
      <c r="A234" s="107"/>
      <c r="B234" s="108"/>
      <c r="C234" s="108"/>
      <c r="D234" s="109"/>
      <c r="E234" s="646"/>
      <c r="F234" s="212"/>
    </row>
    <row r="235" spans="1:6" ht="16.5" customHeight="1" thickBot="1">
      <c r="A235" s="110"/>
      <c r="B235" s="111"/>
      <c r="C235" s="111"/>
      <c r="D235" s="124"/>
      <c r="E235" s="647"/>
      <c r="F235" s="213"/>
    </row>
    <row r="236" spans="1:6" ht="16.5" customHeight="1" thickTop="1">
      <c r="A236" s="95"/>
      <c r="B236" s="96"/>
      <c r="C236" s="96"/>
      <c r="D236" s="97"/>
      <c r="E236" s="645"/>
      <c r="F236" s="208"/>
    </row>
    <row r="237" spans="1:6" ht="16.5" customHeight="1">
      <c r="A237" s="98"/>
      <c r="B237" s="99"/>
      <c r="C237" s="99"/>
      <c r="D237" s="100"/>
      <c r="E237" s="646"/>
      <c r="F237" s="209"/>
    </row>
    <row r="238" spans="1:6" ht="16.5" customHeight="1" thickBot="1">
      <c r="A238" s="101"/>
      <c r="B238" s="102"/>
      <c r="C238" s="102"/>
      <c r="D238" s="103"/>
      <c r="E238" s="647"/>
      <c r="F238" s="210"/>
    </row>
    <row r="239" spans="1:6" ht="16.5" customHeight="1" thickTop="1">
      <c r="A239" s="115"/>
      <c r="B239" s="116"/>
      <c r="C239" s="116"/>
      <c r="D239" s="125"/>
      <c r="E239" s="645"/>
      <c r="F239" s="214"/>
    </row>
    <row r="240" spans="1:6" ht="16.5" customHeight="1">
      <c r="A240" s="118"/>
      <c r="B240" s="119"/>
      <c r="C240" s="119"/>
      <c r="D240" s="120"/>
      <c r="E240" s="646"/>
      <c r="F240" s="215"/>
    </row>
    <row r="241" spans="1:6" ht="16.5" customHeight="1" thickBot="1">
      <c r="A241" s="121"/>
      <c r="B241" s="122"/>
      <c r="C241" s="122"/>
      <c r="D241" s="123"/>
      <c r="E241" s="647"/>
      <c r="F241" s="216"/>
    </row>
    <row r="242" ht="22.5" customHeight="1" thickTop="1"/>
    <row r="243" spans="1:7" ht="18" customHeight="1">
      <c r="A243" s="644"/>
      <c r="B243" s="644"/>
      <c r="C243" s="644"/>
      <c r="D243" s="644"/>
      <c r="E243" s="644"/>
      <c r="F243" s="644"/>
      <c r="G243" s="72"/>
    </row>
    <row r="244" spans="1:7" ht="18" customHeight="1">
      <c r="A244" s="72"/>
      <c r="B244" s="73"/>
      <c r="C244" s="72"/>
      <c r="D244" s="73"/>
      <c r="E244" s="72"/>
      <c r="F244" s="72"/>
      <c r="G244" s="72"/>
    </row>
    <row r="245" spans="1:7" ht="65.25" customHeight="1">
      <c r="A245" s="74"/>
      <c r="B245" s="74"/>
      <c r="C245" s="74"/>
      <c r="D245" s="74"/>
      <c r="E245" s="74"/>
      <c r="F245" s="74"/>
      <c r="G245" s="72"/>
    </row>
  </sheetData>
  <sheetProtection password="E574" sheet="1" objects="1" scenarios="1"/>
  <mergeCells count="146">
    <mergeCell ref="A10:C10"/>
    <mergeCell ref="A12:B12"/>
    <mergeCell ref="A5:F5"/>
    <mergeCell ref="A6:F6"/>
    <mergeCell ref="A1:F1"/>
    <mergeCell ref="A2:F2"/>
    <mergeCell ref="A3:F3"/>
    <mergeCell ref="A7:C7"/>
    <mergeCell ref="A8:C8"/>
    <mergeCell ref="A9:C9"/>
    <mergeCell ref="E12:F12"/>
    <mergeCell ref="B13:D13"/>
    <mergeCell ref="E13:F13"/>
    <mergeCell ref="D14:F14"/>
    <mergeCell ref="D15:F15"/>
    <mergeCell ref="D16:F16"/>
    <mergeCell ref="D17:F17"/>
    <mergeCell ref="A18:B18"/>
    <mergeCell ref="C18:D18"/>
    <mergeCell ref="E18:F18"/>
    <mergeCell ref="A19:D19"/>
    <mergeCell ref="A25:B25"/>
    <mergeCell ref="A26:B26"/>
    <mergeCell ref="C26:E26"/>
    <mergeCell ref="C27:E28"/>
    <mergeCell ref="A30:F30"/>
    <mergeCell ref="A31:C31"/>
    <mergeCell ref="A32:F32"/>
    <mergeCell ref="A33:F33"/>
    <mergeCell ref="A34:F34"/>
    <mergeCell ref="A35:F35"/>
    <mergeCell ref="A36:B36"/>
    <mergeCell ref="C36:D36"/>
    <mergeCell ref="A37:B37"/>
    <mergeCell ref="C37:D37"/>
    <mergeCell ref="A39:F39"/>
    <mergeCell ref="A40:F40"/>
    <mergeCell ref="A41:B41"/>
    <mergeCell ref="C41:D41"/>
    <mergeCell ref="A42:B42"/>
    <mergeCell ref="C42:D42"/>
    <mergeCell ref="A44:F44"/>
    <mergeCell ref="C45:C46"/>
    <mergeCell ref="E45:E46"/>
    <mergeCell ref="F45:F46"/>
    <mergeCell ref="A47:F47"/>
    <mergeCell ref="E48:E50"/>
    <mergeCell ref="E51:E53"/>
    <mergeCell ref="E54:E56"/>
    <mergeCell ref="E57:E59"/>
    <mergeCell ref="E60:E62"/>
    <mergeCell ref="E63:E65"/>
    <mergeCell ref="E66:E68"/>
    <mergeCell ref="E69:E71"/>
    <mergeCell ref="A72:F72"/>
    <mergeCell ref="A85:F85"/>
    <mergeCell ref="E86:E88"/>
    <mergeCell ref="E89:E91"/>
    <mergeCell ref="A92:F92"/>
    <mergeCell ref="E93:E95"/>
    <mergeCell ref="A96:F96"/>
    <mergeCell ref="E97:E99"/>
    <mergeCell ref="A100:F100"/>
    <mergeCell ref="A101:B101"/>
    <mergeCell ref="D101:F101"/>
    <mergeCell ref="C132:D132"/>
    <mergeCell ref="E132:F132"/>
    <mergeCell ref="C133:D133"/>
    <mergeCell ref="E133:F133"/>
    <mergeCell ref="A102:B102"/>
    <mergeCell ref="A103:B103"/>
    <mergeCell ref="D103:F103"/>
    <mergeCell ref="A104:B104"/>
    <mergeCell ref="A106:C106"/>
    <mergeCell ref="D106:F106"/>
    <mergeCell ref="A131:D131"/>
    <mergeCell ref="A135:F135"/>
    <mergeCell ref="C137:C138"/>
    <mergeCell ref="E137:E138"/>
    <mergeCell ref="F137:F138"/>
    <mergeCell ref="E109:F109"/>
    <mergeCell ref="A111:F111"/>
    <mergeCell ref="B112:E112"/>
    <mergeCell ref="C117:D117"/>
    <mergeCell ref="C113:D116"/>
    <mergeCell ref="D153:F153"/>
    <mergeCell ref="A154:B154"/>
    <mergeCell ref="B156:C156"/>
    <mergeCell ref="E156:F156"/>
    <mergeCell ref="A158:B158"/>
    <mergeCell ref="E158:F158"/>
    <mergeCell ref="A160:B160"/>
    <mergeCell ref="A161:B161"/>
    <mergeCell ref="A162:F163"/>
    <mergeCell ref="A164:F164"/>
    <mergeCell ref="A165:F165"/>
    <mergeCell ref="A166:F166"/>
    <mergeCell ref="A167:F167"/>
    <mergeCell ref="D168:F168"/>
    <mergeCell ref="A170:F170"/>
    <mergeCell ref="A171:B171"/>
    <mergeCell ref="C171:F171"/>
    <mergeCell ref="A172:F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E236:E238"/>
    <mergeCell ref="E239:E241"/>
    <mergeCell ref="A185:B185"/>
    <mergeCell ref="A187:F187"/>
    <mergeCell ref="A188:F188"/>
    <mergeCell ref="A190:F190"/>
    <mergeCell ref="C191:C192"/>
    <mergeCell ref="E191:E192"/>
    <mergeCell ref="F191:F192"/>
    <mergeCell ref="A193:F193"/>
    <mergeCell ref="E194:E196"/>
    <mergeCell ref="E197:E199"/>
    <mergeCell ref="E200:E202"/>
    <mergeCell ref="E203:E205"/>
    <mergeCell ref="E206:E208"/>
    <mergeCell ref="A243:F243"/>
    <mergeCell ref="E209:E211"/>
    <mergeCell ref="E212:E214"/>
    <mergeCell ref="E215:E217"/>
    <mergeCell ref="E218:E220"/>
    <mergeCell ref="E221:E223"/>
    <mergeCell ref="E224:E226"/>
    <mergeCell ref="E227:E229"/>
    <mergeCell ref="E230:E232"/>
    <mergeCell ref="E233:E235"/>
    <mergeCell ref="A146:F146"/>
    <mergeCell ref="D147:F147"/>
    <mergeCell ref="D148:F149"/>
    <mergeCell ref="D150:F150"/>
    <mergeCell ref="D151:F151"/>
    <mergeCell ref="D152:F15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showGridLines="0" zoomScalePageLayoutView="0" workbookViewId="0" topLeftCell="A9">
      <selection activeCell="B34" sqref="B34:D34"/>
    </sheetView>
  </sheetViews>
  <sheetFormatPr defaultColWidth="11.421875" defaultRowHeight="15"/>
  <cols>
    <col min="1" max="1" width="12.57421875" style="0" customWidth="1"/>
    <col min="2" max="2" width="12.7109375" style="0" customWidth="1"/>
    <col min="3" max="5" width="11.7109375" style="0" customWidth="1"/>
    <col min="6" max="6" width="12.7109375" style="0" customWidth="1"/>
    <col min="7" max="11" width="18.28125" style="0" customWidth="1"/>
  </cols>
  <sheetData>
    <row r="1" spans="1:11" ht="15.75">
      <c r="A1" s="788" t="s">
        <v>164</v>
      </c>
      <c r="B1" s="789"/>
      <c r="C1" s="789"/>
      <c r="D1" s="789"/>
      <c r="E1" s="789"/>
      <c r="F1" s="789"/>
      <c r="G1" s="789"/>
      <c r="H1" s="789"/>
      <c r="I1" s="789"/>
      <c r="J1" s="789"/>
      <c r="K1" s="790"/>
    </row>
    <row r="2" spans="1:11" ht="15.75">
      <c r="A2" s="610" t="s">
        <v>88</v>
      </c>
      <c r="B2" s="610"/>
      <c r="C2" s="780"/>
      <c r="D2" s="781"/>
      <c r="E2" s="782"/>
      <c r="F2" s="783" t="s">
        <v>89</v>
      </c>
      <c r="G2" s="784"/>
      <c r="H2" s="785"/>
      <c r="I2" s="401"/>
      <c r="J2" s="783" t="s">
        <v>90</v>
      </c>
      <c r="K2" s="785"/>
    </row>
    <row r="3" spans="1:11" ht="15.75" customHeight="1">
      <c r="A3" s="610" t="s">
        <v>167</v>
      </c>
      <c r="B3" s="610"/>
      <c r="C3" s="780"/>
      <c r="D3" s="781"/>
      <c r="E3" s="782"/>
      <c r="F3" s="783"/>
      <c r="G3" s="784"/>
      <c r="H3" s="785"/>
      <c r="I3" s="231"/>
      <c r="J3" s="228"/>
      <c r="K3" s="444">
        <f>I2</f>
        <v>0</v>
      </c>
    </row>
    <row r="4" spans="1:11" ht="15.75">
      <c r="A4" s="610" t="s">
        <v>168</v>
      </c>
      <c r="B4" s="610"/>
      <c r="C4" s="780"/>
      <c r="D4" s="781"/>
      <c r="E4" s="782"/>
      <c r="F4" s="783" t="s">
        <v>92</v>
      </c>
      <c r="G4" s="784"/>
      <c r="H4" s="785"/>
      <c r="I4" s="229"/>
      <c r="J4" s="442">
        <f>F12*G12</f>
        <v>0</v>
      </c>
      <c r="K4" s="444">
        <f>H12</f>
        <v>0</v>
      </c>
    </row>
    <row r="5" spans="1:11" ht="15.75">
      <c r="A5" s="610" t="s">
        <v>172</v>
      </c>
      <c r="B5" s="610"/>
      <c r="C5" s="780"/>
      <c r="D5" s="781"/>
      <c r="E5" s="782"/>
      <c r="F5" s="428"/>
      <c r="G5" s="429"/>
      <c r="H5" s="430"/>
      <c r="I5" s="438"/>
      <c r="J5" s="379"/>
      <c r="K5" s="380"/>
    </row>
    <row r="6" spans="1:11" ht="15.75">
      <c r="A6" s="610" t="s">
        <v>171</v>
      </c>
      <c r="B6" s="610"/>
      <c r="C6" s="780"/>
      <c r="D6" s="781"/>
      <c r="E6" s="782"/>
      <c r="F6" s="428"/>
      <c r="G6" s="429"/>
      <c r="H6" s="430"/>
      <c r="I6" s="438"/>
      <c r="J6" s="379"/>
      <c r="K6" s="380"/>
    </row>
    <row r="7" spans="1:11" ht="15.75">
      <c r="A7" s="610" t="s">
        <v>68</v>
      </c>
      <c r="B7" s="610"/>
      <c r="C7" s="780"/>
      <c r="D7" s="781"/>
      <c r="E7" s="782"/>
      <c r="F7" s="783" t="s">
        <v>154</v>
      </c>
      <c r="G7" s="784"/>
      <c r="H7" s="785"/>
      <c r="I7" s="441">
        <f>ROUNDUP($I$4/2,0)</f>
        <v>0</v>
      </c>
      <c r="J7" s="230" t="s">
        <v>42</v>
      </c>
      <c r="K7" s="443">
        <f>SUM(K3:K4)</f>
        <v>0</v>
      </c>
    </row>
    <row r="8" spans="1:11" ht="15.75">
      <c r="A8" s="795" t="s">
        <v>93</v>
      </c>
      <c r="B8" s="796"/>
      <c r="C8" s="780"/>
      <c r="D8" s="781"/>
      <c r="E8" s="782"/>
      <c r="F8" s="783"/>
      <c r="G8" s="784"/>
      <c r="H8" s="785"/>
      <c r="I8" s="231"/>
      <c r="J8" s="232"/>
      <c r="K8" s="232"/>
    </row>
    <row r="9" spans="1:11" ht="15">
      <c r="A9" s="233"/>
      <c r="B9" s="234"/>
      <c r="C9" s="234"/>
      <c r="D9" s="234"/>
      <c r="E9" s="235"/>
      <c r="F9" s="235"/>
      <c r="G9" s="236"/>
      <c r="H9" s="237"/>
      <c r="I9" s="234"/>
      <c r="J9" s="234"/>
      <c r="K9" s="238"/>
    </row>
    <row r="10" spans="1:11" ht="18.75">
      <c r="A10" s="797" t="s">
        <v>94</v>
      </c>
      <c r="B10" s="798"/>
      <c r="C10" s="798"/>
      <c r="D10" s="798"/>
      <c r="E10" s="798"/>
      <c r="F10" s="798"/>
      <c r="G10" s="798"/>
      <c r="H10" s="798"/>
      <c r="I10" s="798"/>
      <c r="J10" s="799"/>
      <c r="K10" s="238"/>
    </row>
    <row r="11" spans="1:11" ht="15">
      <c r="A11" s="239"/>
      <c r="B11" s="235"/>
      <c r="C11" s="235"/>
      <c r="D11" s="235"/>
      <c r="E11" s="240" t="s">
        <v>95</v>
      </c>
      <c r="F11" s="240" t="s">
        <v>96</v>
      </c>
      <c r="G11" s="241" t="s">
        <v>97</v>
      </c>
      <c r="H11" s="235"/>
      <c r="I11" s="235"/>
      <c r="J11" s="235"/>
      <c r="K11" s="238"/>
    </row>
    <row r="12" spans="1:11" ht="15">
      <c r="A12" s="791" t="s">
        <v>98</v>
      </c>
      <c r="B12" s="792"/>
      <c r="C12" s="792"/>
      <c r="D12" s="793"/>
      <c r="E12" s="445">
        <f>I4</f>
        <v>0</v>
      </c>
      <c r="F12" s="318">
        <v>3</v>
      </c>
      <c r="G12" s="446">
        <f>IF(ISNUMBER(C5),6,0)+IF(ISNUMBER(C3),8,0)++IF(ISNUMBER(C4),8,0)++IF(ISNUMBER(C6),8,0)</f>
        <v>0</v>
      </c>
      <c r="H12" s="447">
        <f>F12*G12*E12</f>
        <v>0</v>
      </c>
      <c r="I12" s="234"/>
      <c r="J12" s="234"/>
      <c r="K12" s="238"/>
    </row>
    <row r="13" spans="1:11" ht="15">
      <c r="A13" s="791" t="s">
        <v>99</v>
      </c>
      <c r="B13" s="792"/>
      <c r="C13" s="792"/>
      <c r="D13" s="792"/>
      <c r="E13" s="792"/>
      <c r="F13" s="792"/>
      <c r="G13" s="793"/>
      <c r="H13" s="447">
        <f>I2</f>
        <v>0</v>
      </c>
      <c r="I13" s="234"/>
      <c r="J13" s="234"/>
      <c r="K13" s="238"/>
    </row>
    <row r="14" spans="1:11" ht="15.75">
      <c r="A14" s="791" t="s">
        <v>100</v>
      </c>
      <c r="B14" s="792"/>
      <c r="C14" s="792"/>
      <c r="D14" s="792"/>
      <c r="E14" s="792"/>
      <c r="F14" s="792"/>
      <c r="G14" s="793"/>
      <c r="H14" s="448">
        <f>SUM(H12:H13)</f>
        <v>0</v>
      </c>
      <c r="I14" s="242"/>
      <c r="J14" s="243"/>
      <c r="K14" s="238"/>
    </row>
    <row r="15" spans="1:11" ht="15.75">
      <c r="A15" s="803" t="s">
        <v>101</v>
      </c>
      <c r="B15" s="804"/>
      <c r="C15" s="804"/>
      <c r="D15" s="804"/>
      <c r="E15" s="804"/>
      <c r="F15" s="805"/>
      <c r="G15" s="382">
        <v>0.5</v>
      </c>
      <c r="H15" s="449">
        <f>H14*G15</f>
        <v>0</v>
      </c>
      <c r="I15" s="242"/>
      <c r="J15" s="243"/>
      <c r="K15" s="238"/>
    </row>
    <row r="16" spans="1:11" ht="15.75">
      <c r="A16" s="803" t="s">
        <v>102</v>
      </c>
      <c r="B16" s="804"/>
      <c r="C16" s="804"/>
      <c r="D16" s="804"/>
      <c r="E16" s="804"/>
      <c r="F16" s="805"/>
      <c r="G16" s="382">
        <v>0.25</v>
      </c>
      <c r="H16" s="448">
        <f>H14*G16</f>
        <v>0</v>
      </c>
      <c r="I16" s="242"/>
      <c r="J16" s="243"/>
      <c r="K16" s="238"/>
    </row>
    <row r="17" spans="1:11" ht="18.75">
      <c r="A17" s="566" t="s">
        <v>103</v>
      </c>
      <c r="B17" s="566"/>
      <c r="C17" s="566"/>
      <c r="D17" s="566"/>
      <c r="E17" s="566"/>
      <c r="F17" s="566"/>
      <c r="G17" s="566"/>
      <c r="H17" s="566"/>
      <c r="I17" s="566"/>
      <c r="J17" s="566"/>
      <c r="K17" s="238"/>
    </row>
    <row r="18" spans="1:11" ht="18.75">
      <c r="A18" s="244"/>
      <c r="B18" s="244"/>
      <c r="C18" s="244"/>
      <c r="D18" s="244"/>
      <c r="E18" s="244"/>
      <c r="F18" s="244"/>
      <c r="G18" s="794" t="s">
        <v>165</v>
      </c>
      <c r="H18" s="794"/>
      <c r="I18" s="244"/>
      <c r="J18" s="244"/>
      <c r="K18" s="238"/>
    </row>
    <row r="19" spans="1:11" ht="15">
      <c r="A19" s="234"/>
      <c r="B19" s="806" t="s">
        <v>100</v>
      </c>
      <c r="C19" s="807"/>
      <c r="D19" s="808"/>
      <c r="E19" s="383">
        <f>H14</f>
        <v>0</v>
      </c>
      <c r="F19" s="245"/>
      <c r="G19" s="786"/>
      <c r="H19" s="787"/>
      <c r="I19" s="319"/>
      <c r="J19" s="246"/>
      <c r="K19" s="238"/>
    </row>
    <row r="20" spans="1:11" ht="45">
      <c r="A20" s="247"/>
      <c r="B20" s="248" t="s">
        <v>127</v>
      </c>
      <c r="C20" s="248" t="s">
        <v>104</v>
      </c>
      <c r="D20" s="249" t="s">
        <v>105</v>
      </c>
      <c r="E20" s="250" t="s">
        <v>106</v>
      </c>
      <c r="F20" s="251" t="s">
        <v>47</v>
      </c>
      <c r="G20" s="236"/>
      <c r="H20" s="235"/>
      <c r="I20" s="235"/>
      <c r="J20" s="235"/>
      <c r="K20" s="238"/>
    </row>
    <row r="21" spans="1:11" ht="15">
      <c r="A21" s="310" t="s">
        <v>107</v>
      </c>
      <c r="B21" s="445">
        <f>I7</f>
        <v>0</v>
      </c>
      <c r="C21" s="454">
        <v>0</v>
      </c>
      <c r="D21" s="455">
        <v>0</v>
      </c>
      <c r="E21" s="454">
        <f>+E19</f>
        <v>0</v>
      </c>
      <c r="F21" s="456">
        <v>0</v>
      </c>
      <c r="G21" s="252"/>
      <c r="H21" s="253"/>
      <c r="I21" s="235"/>
      <c r="J21" s="235"/>
      <c r="K21" s="238"/>
    </row>
    <row r="22" spans="1:11" ht="15">
      <c r="A22" s="310" t="s">
        <v>132</v>
      </c>
      <c r="B22" s="450">
        <f>ROUNDUP($B$21/2,0)</f>
        <v>0</v>
      </c>
      <c r="C22" s="384">
        <v>0</v>
      </c>
      <c r="D22" s="454">
        <f>B22*C22</f>
        <v>0</v>
      </c>
      <c r="E22" s="454">
        <f>E21-D22</f>
        <v>0</v>
      </c>
      <c r="F22" s="456">
        <f>C22</f>
        <v>0</v>
      </c>
      <c r="G22" s="252"/>
      <c r="H22" s="253"/>
      <c r="I22" s="235"/>
      <c r="J22" s="235"/>
      <c r="K22" s="238"/>
    </row>
    <row r="23" spans="1:11" ht="15">
      <c r="A23" s="310" t="s">
        <v>108</v>
      </c>
      <c r="B23" s="445">
        <f>IF(B22&gt;=128,B22-128,IF(B22&gt;=64,B22-"64",IF(B22&gt;=32,B22-"32",IF(B22&gt;=16,B22-16,0))))</f>
        <v>0</v>
      </c>
      <c r="C23" s="384">
        <v>0</v>
      </c>
      <c r="D23" s="454">
        <f aca="true" t="shared" si="0" ref="D23:D28">B23*C23</f>
        <v>0</v>
      </c>
      <c r="E23" s="454">
        <f aca="true" t="shared" si="1" ref="E23:E29">E22-D23</f>
        <v>0</v>
      </c>
      <c r="F23" s="456">
        <f>C22+C23</f>
        <v>0</v>
      </c>
      <c r="G23" s="254"/>
      <c r="H23" s="255"/>
      <c r="I23" s="256"/>
      <c r="J23" s="257"/>
      <c r="K23" s="257"/>
    </row>
    <row r="24" spans="1:11" ht="15">
      <c r="A24" s="310" t="s">
        <v>109</v>
      </c>
      <c r="B24" s="451">
        <f>IF(B22-B23=128,128/2,0)</f>
        <v>0</v>
      </c>
      <c r="C24" s="384">
        <v>0</v>
      </c>
      <c r="D24" s="454">
        <f t="shared" si="0"/>
        <v>0</v>
      </c>
      <c r="E24" s="454">
        <f t="shared" si="1"/>
        <v>0</v>
      </c>
      <c r="F24" s="456">
        <f aca="true" t="shared" si="2" ref="F24:F30">F23+C24</f>
        <v>0</v>
      </c>
      <c r="G24" s="254"/>
      <c r="H24" s="255"/>
      <c r="I24" s="256"/>
      <c r="J24" s="257"/>
      <c r="K24" s="257"/>
    </row>
    <row r="25" spans="1:11" ht="15">
      <c r="A25" s="310" t="s">
        <v>110</v>
      </c>
      <c r="B25" s="452">
        <f>IF(B22-B23=64,32,IF(B24=64,B24/2,0))</f>
        <v>0</v>
      </c>
      <c r="C25" s="384">
        <v>0</v>
      </c>
      <c r="D25" s="454">
        <f t="shared" si="0"/>
        <v>0</v>
      </c>
      <c r="E25" s="454">
        <f t="shared" si="1"/>
        <v>0</v>
      </c>
      <c r="F25" s="456">
        <f t="shared" si="2"/>
        <v>0</v>
      </c>
      <c r="G25" s="259"/>
      <c r="H25" s="257"/>
      <c r="I25" s="257"/>
      <c r="J25" s="257"/>
      <c r="K25" s="257"/>
    </row>
    <row r="26" spans="1:11" ht="15">
      <c r="A26" s="311" t="s">
        <v>111</v>
      </c>
      <c r="B26" s="453" t="str">
        <f>IF(B22-B23=32,"16",IF(B25=32,B25/2,"0"))</f>
        <v>0</v>
      </c>
      <c r="C26" s="384">
        <v>0</v>
      </c>
      <c r="D26" s="454">
        <f t="shared" si="0"/>
        <v>0</v>
      </c>
      <c r="E26" s="454">
        <f t="shared" si="1"/>
        <v>0</v>
      </c>
      <c r="F26" s="456">
        <f t="shared" si="2"/>
        <v>0</v>
      </c>
      <c r="G26" s="236"/>
      <c r="H26" s="235"/>
      <c r="I26" s="235"/>
      <c r="J26" s="235"/>
      <c r="K26" s="238"/>
    </row>
    <row r="27" spans="1:11" ht="15" customHeight="1">
      <c r="A27" s="311" t="s">
        <v>112</v>
      </c>
      <c r="B27" s="258">
        <v>8</v>
      </c>
      <c r="C27" s="384">
        <v>0</v>
      </c>
      <c r="D27" s="454">
        <f t="shared" si="0"/>
        <v>0</v>
      </c>
      <c r="E27" s="454">
        <f t="shared" si="1"/>
        <v>0</v>
      </c>
      <c r="F27" s="456">
        <f t="shared" si="2"/>
        <v>0</v>
      </c>
      <c r="G27" s="236"/>
      <c r="H27" s="235"/>
      <c r="I27" s="235"/>
      <c r="J27" s="235"/>
      <c r="K27" s="238"/>
    </row>
    <row r="28" spans="1:11" ht="15" customHeight="1">
      <c r="A28" s="311" t="s">
        <v>133</v>
      </c>
      <c r="B28" s="239">
        <v>4</v>
      </c>
      <c r="C28" s="384">
        <v>0</v>
      </c>
      <c r="D28" s="454">
        <f t="shared" si="0"/>
        <v>0</v>
      </c>
      <c r="E28" s="454">
        <f t="shared" si="1"/>
        <v>0</v>
      </c>
      <c r="F28" s="456">
        <f t="shared" si="2"/>
        <v>0</v>
      </c>
      <c r="G28" s="236"/>
      <c r="H28" s="235"/>
      <c r="I28" s="235"/>
      <c r="J28" s="235"/>
      <c r="K28" s="238"/>
    </row>
    <row r="29" spans="1:11" ht="15.75">
      <c r="A29" s="312" t="s">
        <v>73</v>
      </c>
      <c r="B29" s="258">
        <v>2</v>
      </c>
      <c r="C29" s="384">
        <v>0</v>
      </c>
      <c r="D29" s="454">
        <f>B29*C29</f>
        <v>0</v>
      </c>
      <c r="E29" s="454">
        <f t="shared" si="1"/>
        <v>0</v>
      </c>
      <c r="F29" s="457">
        <f t="shared" si="2"/>
        <v>0</v>
      </c>
      <c r="G29" s="260"/>
      <c r="H29" s="261"/>
      <c r="I29" s="262"/>
      <c r="J29" s="263"/>
      <c r="K29" s="264"/>
    </row>
    <row r="30" spans="1:11" ht="15.75">
      <c r="A30" s="312" t="s">
        <v>113</v>
      </c>
      <c r="B30" s="265">
        <v>1</v>
      </c>
      <c r="C30" s="454">
        <f>SUM(E29)</f>
        <v>0</v>
      </c>
      <c r="D30" s="454">
        <f>B30*C30</f>
        <v>0</v>
      </c>
      <c r="E30" s="454">
        <f>E29-D30</f>
        <v>0</v>
      </c>
      <c r="F30" s="457">
        <f t="shared" si="2"/>
        <v>0</v>
      </c>
      <c r="G30" s="260"/>
      <c r="H30" s="261"/>
      <c r="I30" s="262"/>
      <c r="J30" s="263"/>
      <c r="K30" s="264"/>
    </row>
    <row r="31" spans="1:11" ht="15">
      <c r="A31" s="266"/>
      <c r="B31" s="158"/>
      <c r="C31" s="267"/>
      <c r="D31" s="30"/>
      <c r="E31" s="268"/>
      <c r="F31" s="269"/>
      <c r="G31" s="432" t="s">
        <v>114</v>
      </c>
      <c r="H31" s="459">
        <f>H16</f>
        <v>0</v>
      </c>
      <c r="I31" s="272" t="s">
        <v>115</v>
      </c>
      <c r="J31" s="460" t="s">
        <v>116</v>
      </c>
      <c r="K31" s="274">
        <f>H15</f>
        <v>0</v>
      </c>
    </row>
    <row r="32" spans="1:11" ht="18.75">
      <c r="A32" s="275"/>
      <c r="B32" s="420"/>
      <c r="C32" s="276"/>
      <c r="D32" s="458">
        <f>SUM(D21:D31)</f>
        <v>0</v>
      </c>
      <c r="E32" s="277"/>
      <c r="F32" s="269"/>
      <c r="G32" s="809" t="s">
        <v>166</v>
      </c>
      <c r="H32" s="810"/>
      <c r="I32" s="461" t="e">
        <f>J32/H14</f>
        <v>#DIV/0!</v>
      </c>
      <c r="J32" s="572">
        <f>E27</f>
        <v>0</v>
      </c>
      <c r="K32" s="573"/>
    </row>
    <row r="33" spans="1:11" ht="18.75">
      <c r="A33" s="412" t="s">
        <v>117</v>
      </c>
      <c r="B33" s="574" t="str">
        <f>IF(F12=3,"TRIPLETTE : 3 CHEQUES DE : ",IF(F12=2,"DOUBLETTE : 2 CHEQUES DE : ",IF(F12=1,"TETE A TETE : 1 CHEQUE de : ","")))</f>
        <v>TRIPLETTE : 3 CHEQUES DE : </v>
      </c>
      <c r="C33" s="575"/>
      <c r="D33" s="576"/>
      <c r="E33" s="579">
        <f>IF(F12=3,(C29+C30)/3,IF(F12=2,(C29+C30)/2,IF(F12=1,(C29+C30)/1,0)))</f>
        <v>0</v>
      </c>
      <c r="F33" s="580"/>
      <c r="G33" s="462" t="e">
        <f>IF(I32&lt;0.25,0,IF(I32&gt;0.5,0,1))</f>
        <v>#DIV/0!</v>
      </c>
      <c r="H33" s="577" t="e">
        <f>IF(G33=1,"La répartition est correcte",IF(I32&lt;0.25,"Le pourcentage doit être &gt; ou = à 25%",IF(I32&gt;0.5,"Le pourcentage ne doit pas dépasser 50%","")))</f>
        <v>#DIV/0!</v>
      </c>
      <c r="I33" s="577"/>
      <c r="J33" s="577"/>
      <c r="K33" s="577"/>
    </row>
    <row r="34" spans="1:11" ht="18.75">
      <c r="A34" s="409" t="s">
        <v>118</v>
      </c>
      <c r="B34" s="800" t="str">
        <f>IF(F12=3,"TRIPLETTE : 3 CHEQUES DE : ",IF(F12=2,"DOUBLETTE : 2 CHEQUES DE : ",IF(F12=1,"TETE A TETE : 1 CHEQUE de : ","")))</f>
        <v>TRIPLETTE : 3 CHEQUES DE : </v>
      </c>
      <c r="C34" s="801"/>
      <c r="D34" s="802"/>
      <c r="E34" s="579">
        <f>IF(F12=3,C29/3,IF(F12=2,C29/2,IF(F12=1,C29/1,0)))</f>
        <v>0</v>
      </c>
      <c r="F34" s="580"/>
      <c r="G34" s="433"/>
      <c r="H34" s="280"/>
      <c r="I34" s="280"/>
      <c r="J34" s="280"/>
      <c r="K34" s="280"/>
    </row>
    <row r="35" spans="1:11" ht="18.75">
      <c r="A35" s="281"/>
      <c r="B35" s="281"/>
      <c r="C35" s="281"/>
      <c r="D35" s="281"/>
      <c r="E35" s="281"/>
      <c r="F35" s="281"/>
      <c r="G35" s="281"/>
      <c r="H35" s="281"/>
      <c r="I35" s="282"/>
      <c r="J35" s="282"/>
      <c r="K35" s="282"/>
    </row>
    <row r="36" spans="1:11" ht="15">
      <c r="A36" s="282"/>
      <c r="B36" s="282"/>
      <c r="C36" s="282"/>
      <c r="D36" s="282"/>
      <c r="E36" s="282"/>
      <c r="F36" s="282"/>
      <c r="G36" s="282"/>
      <c r="H36" s="282"/>
      <c r="I36" s="282"/>
      <c r="J36" s="282"/>
      <c r="K36" s="282"/>
    </row>
    <row r="37" spans="1:11" ht="15">
      <c r="A37" s="282"/>
      <c r="B37" s="282"/>
      <c r="C37" s="282"/>
      <c r="D37" s="282"/>
      <c r="E37" s="282"/>
      <c r="F37" s="282"/>
      <c r="G37" s="282"/>
      <c r="H37" s="282"/>
      <c r="I37" s="282"/>
      <c r="J37" s="282"/>
      <c r="K37" s="282"/>
    </row>
    <row r="38" spans="1:11" ht="15">
      <c r="A38" s="282"/>
      <c r="B38" s="282"/>
      <c r="C38" s="282"/>
      <c r="D38" s="282"/>
      <c r="E38" s="282"/>
      <c r="F38" s="282"/>
      <c r="G38" s="282"/>
      <c r="H38" s="282"/>
      <c r="I38" s="282"/>
      <c r="J38" s="282"/>
      <c r="K38" s="282"/>
    </row>
    <row r="39" spans="1:11" ht="15">
      <c r="A39" s="282"/>
      <c r="B39" s="282"/>
      <c r="C39" s="282"/>
      <c r="D39" s="282"/>
      <c r="E39" s="282"/>
      <c r="F39" s="282"/>
      <c r="G39" s="282"/>
      <c r="H39" s="282"/>
      <c r="I39" s="282"/>
      <c r="J39" s="282"/>
      <c r="K39" s="282"/>
    </row>
    <row r="40" spans="1:11" ht="15">
      <c r="A40" s="282"/>
      <c r="B40" s="282"/>
      <c r="C40" s="282"/>
      <c r="D40" s="282"/>
      <c r="E40" s="282"/>
      <c r="F40" s="282"/>
      <c r="G40" s="282"/>
      <c r="H40" s="282"/>
      <c r="I40" s="282"/>
      <c r="J40" s="282"/>
      <c r="K40" s="282"/>
    </row>
    <row r="41" spans="1:11" ht="15">
      <c r="A41" s="282"/>
      <c r="B41" s="282"/>
      <c r="C41" s="282"/>
      <c r="D41" s="282"/>
      <c r="E41" s="282"/>
      <c r="F41" s="282"/>
      <c r="G41" s="282"/>
      <c r="H41" s="282"/>
      <c r="I41" s="282"/>
      <c r="J41" s="282"/>
      <c r="K41" s="282"/>
    </row>
    <row r="42" spans="1:11" ht="15">
      <c r="A42" s="282"/>
      <c r="B42" s="282"/>
      <c r="C42" s="282"/>
      <c r="D42" s="282"/>
      <c r="E42" s="282"/>
      <c r="F42" s="282"/>
      <c r="G42" s="282"/>
      <c r="H42" s="282"/>
      <c r="I42" s="282"/>
      <c r="J42" s="282"/>
      <c r="K42" s="282"/>
    </row>
    <row r="43" spans="1:11" ht="15">
      <c r="A43" s="282"/>
      <c r="B43" s="282"/>
      <c r="C43" s="282"/>
      <c r="D43" s="282"/>
      <c r="E43" s="282"/>
      <c r="F43" s="282"/>
      <c r="G43" s="282"/>
      <c r="H43" s="282"/>
      <c r="I43" s="282"/>
      <c r="J43" s="282"/>
      <c r="K43" s="282"/>
    </row>
    <row r="44" spans="1:11" ht="15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</row>
    <row r="45" spans="1:11" ht="15">
      <c r="A45" s="282"/>
      <c r="B45" s="282"/>
      <c r="C45" s="282"/>
      <c r="D45" s="282"/>
      <c r="E45" s="282"/>
      <c r="F45" s="282"/>
      <c r="G45" s="282"/>
      <c r="H45" s="282"/>
      <c r="I45" s="282"/>
      <c r="J45" s="282"/>
      <c r="K45" s="282"/>
    </row>
    <row r="46" spans="1:11" ht="15">
      <c r="A46" s="282"/>
      <c r="B46" s="282"/>
      <c r="C46" s="282"/>
      <c r="D46" s="282"/>
      <c r="E46" s="282"/>
      <c r="F46" s="282"/>
      <c r="G46" s="282"/>
      <c r="H46" s="282"/>
      <c r="I46" s="282"/>
      <c r="J46" s="282"/>
      <c r="K46" s="282"/>
    </row>
    <row r="47" spans="1:11" ht="15">
      <c r="A47" s="282"/>
      <c r="B47" s="282"/>
      <c r="C47" s="282"/>
      <c r="D47" s="282"/>
      <c r="E47" s="282"/>
      <c r="F47" s="282"/>
      <c r="G47" s="282"/>
      <c r="H47" s="282"/>
      <c r="I47" s="282"/>
      <c r="J47" s="282"/>
      <c r="K47" s="282"/>
    </row>
    <row r="48" spans="1:11" ht="15">
      <c r="A48" s="282"/>
      <c r="B48" s="282"/>
      <c r="C48" s="282"/>
      <c r="D48" s="282"/>
      <c r="E48" s="282"/>
      <c r="F48" s="282"/>
      <c r="G48" s="282"/>
      <c r="H48" s="282"/>
      <c r="I48" s="282"/>
      <c r="J48" s="282"/>
      <c r="K48" s="282"/>
    </row>
    <row r="49" spans="1:11" ht="15">
      <c r="A49" s="282"/>
      <c r="B49" s="282"/>
      <c r="C49" s="282"/>
      <c r="D49" s="282"/>
      <c r="E49" s="282"/>
      <c r="F49" s="282"/>
      <c r="G49" s="282"/>
      <c r="H49" s="282"/>
      <c r="I49" s="282"/>
      <c r="J49" s="282"/>
      <c r="K49" s="282"/>
    </row>
    <row r="50" spans="1:11" ht="15">
      <c r="A50" s="282"/>
      <c r="B50" s="282"/>
      <c r="C50" s="282"/>
      <c r="D50" s="282"/>
      <c r="E50" s="282"/>
      <c r="F50" s="282"/>
      <c r="G50" s="282"/>
      <c r="H50" s="282"/>
      <c r="I50" s="282"/>
      <c r="J50" s="282"/>
      <c r="K50" s="282"/>
    </row>
    <row r="51" spans="1:11" ht="15">
      <c r="A51" s="282"/>
      <c r="B51" s="282"/>
      <c r="C51" s="282"/>
      <c r="D51" s="282"/>
      <c r="E51" s="282"/>
      <c r="F51" s="282"/>
      <c r="G51" s="282"/>
      <c r="H51" s="282"/>
      <c r="I51" s="282"/>
      <c r="J51" s="282"/>
      <c r="K51" s="282"/>
    </row>
    <row r="52" spans="1:11" ht="15">
      <c r="A52" s="282"/>
      <c r="B52" s="282"/>
      <c r="C52" s="282"/>
      <c r="D52" s="282"/>
      <c r="E52" s="282"/>
      <c r="F52" s="282"/>
      <c r="G52" s="282"/>
      <c r="H52" s="282"/>
      <c r="I52" s="282"/>
      <c r="J52" s="282"/>
      <c r="K52" s="282"/>
    </row>
    <row r="53" spans="1:11" ht="15">
      <c r="A53" s="282"/>
      <c r="B53" s="282"/>
      <c r="C53" s="282"/>
      <c r="D53" s="282"/>
      <c r="E53" s="282"/>
      <c r="F53" s="282"/>
      <c r="G53" s="282"/>
      <c r="H53" s="282"/>
      <c r="I53" s="282"/>
      <c r="J53" s="282"/>
      <c r="K53" s="282"/>
    </row>
    <row r="54" spans="1:11" ht="15">
      <c r="A54" s="282"/>
      <c r="B54" s="282"/>
      <c r="C54" s="282"/>
      <c r="D54" s="282"/>
      <c r="E54" s="282"/>
      <c r="F54" s="282"/>
      <c r="G54" s="282"/>
      <c r="H54" s="282"/>
      <c r="I54" s="282"/>
      <c r="J54" s="282"/>
      <c r="K54" s="282"/>
    </row>
    <row r="55" spans="1:11" ht="15">
      <c r="A55" s="282"/>
      <c r="B55" s="282"/>
      <c r="C55" s="282"/>
      <c r="D55" s="282"/>
      <c r="E55" s="282"/>
      <c r="F55" s="282"/>
      <c r="G55" s="282"/>
      <c r="H55" s="282"/>
      <c r="I55" s="282"/>
      <c r="J55" s="282"/>
      <c r="K55" s="282"/>
    </row>
    <row r="56" spans="1:11" ht="15">
      <c r="A56" s="282"/>
      <c r="B56" s="282"/>
      <c r="C56" s="282"/>
      <c r="D56" s="282"/>
      <c r="E56" s="282"/>
      <c r="F56" s="282"/>
      <c r="G56" s="282"/>
      <c r="H56" s="282"/>
      <c r="I56" s="282"/>
      <c r="J56" s="282"/>
      <c r="K56" s="282"/>
    </row>
    <row r="57" spans="1:11" ht="15">
      <c r="A57" s="282"/>
      <c r="B57" s="282"/>
      <c r="C57" s="282"/>
      <c r="D57" s="282"/>
      <c r="E57" s="282"/>
      <c r="F57" s="282"/>
      <c r="G57" s="282"/>
      <c r="H57" s="282"/>
      <c r="I57" s="282"/>
      <c r="J57" s="282"/>
      <c r="K57" s="282"/>
    </row>
    <row r="58" spans="1:11" ht="15">
      <c r="A58" s="282"/>
      <c r="B58" s="282"/>
      <c r="C58" s="282"/>
      <c r="D58" s="282"/>
      <c r="E58" s="282"/>
      <c r="F58" s="282"/>
      <c r="G58" s="282"/>
      <c r="H58" s="282"/>
      <c r="I58" s="282"/>
      <c r="J58" s="282"/>
      <c r="K58" s="282"/>
    </row>
    <row r="59" spans="1:11" ht="15">
      <c r="A59" s="282"/>
      <c r="B59" s="282"/>
      <c r="C59" s="282"/>
      <c r="D59" s="282"/>
      <c r="E59" s="282"/>
      <c r="F59" s="282"/>
      <c r="G59" s="282"/>
      <c r="H59" s="282"/>
      <c r="I59" s="282"/>
      <c r="J59" s="282"/>
      <c r="K59" s="282"/>
    </row>
    <row r="60" spans="1:11" ht="15">
      <c r="A60" s="282"/>
      <c r="B60" s="282"/>
      <c r="C60" s="282"/>
      <c r="D60" s="282"/>
      <c r="E60" s="282"/>
      <c r="F60" s="282"/>
      <c r="G60" s="282"/>
      <c r="H60" s="282"/>
      <c r="I60" s="282"/>
      <c r="J60" s="282"/>
      <c r="K60" s="282"/>
    </row>
    <row r="61" spans="1:11" ht="15">
      <c r="A61" s="282"/>
      <c r="B61" s="282"/>
      <c r="C61" s="282"/>
      <c r="D61" s="282"/>
      <c r="E61" s="282"/>
      <c r="F61" s="282"/>
      <c r="G61" s="282"/>
      <c r="H61" s="282"/>
      <c r="I61" s="282"/>
      <c r="J61" s="282"/>
      <c r="K61" s="282"/>
    </row>
    <row r="62" spans="1:11" ht="15">
      <c r="A62" s="282"/>
      <c r="B62" s="282"/>
      <c r="C62" s="282"/>
      <c r="D62" s="282"/>
      <c r="E62" s="282"/>
      <c r="F62" s="282"/>
      <c r="G62" s="282"/>
      <c r="H62" s="282"/>
      <c r="I62" s="282"/>
      <c r="J62" s="282"/>
      <c r="K62" s="282"/>
    </row>
  </sheetData>
  <sheetProtection password="E574" sheet="1" objects="1" scenarios="1"/>
  <mergeCells count="38">
    <mergeCell ref="E33:F33"/>
    <mergeCell ref="H33:K33"/>
    <mergeCell ref="B34:D34"/>
    <mergeCell ref="E34:F34"/>
    <mergeCell ref="A14:G14"/>
    <mergeCell ref="A15:F15"/>
    <mergeCell ref="A16:F16"/>
    <mergeCell ref="A17:J17"/>
    <mergeCell ref="B19:D19"/>
    <mergeCell ref="G32:H32"/>
    <mergeCell ref="J32:K32"/>
    <mergeCell ref="B33:D33"/>
    <mergeCell ref="G18:H18"/>
    <mergeCell ref="A8:B8"/>
    <mergeCell ref="C8:E8"/>
    <mergeCell ref="F8:H8"/>
    <mergeCell ref="A10:J10"/>
    <mergeCell ref="A12:D12"/>
    <mergeCell ref="A4:B4"/>
    <mergeCell ref="C4:E4"/>
    <mergeCell ref="F4:H4"/>
    <mergeCell ref="A7:B7"/>
    <mergeCell ref="C7:E7"/>
    <mergeCell ref="F7:H7"/>
    <mergeCell ref="A5:B5"/>
    <mergeCell ref="C5:E5"/>
    <mergeCell ref="A6:B6"/>
    <mergeCell ref="C6:E6"/>
    <mergeCell ref="A3:B3"/>
    <mergeCell ref="C3:E3"/>
    <mergeCell ref="F3:H3"/>
    <mergeCell ref="G19:H19"/>
    <mergeCell ref="A1:K1"/>
    <mergeCell ref="A2:B2"/>
    <mergeCell ref="C2:E2"/>
    <mergeCell ref="F2:H2"/>
    <mergeCell ref="J2:K2"/>
    <mergeCell ref="A13:G13"/>
  </mergeCells>
  <conditionalFormatting sqref="H33:K34">
    <cfRule type="expression" priority="3" dxfId="8" stopIfTrue="1">
      <formula>$G$33=0</formula>
    </cfRule>
    <cfRule type="expression" priority="4" dxfId="9" stopIfTrue="1">
      <formula>$G$33=1</formula>
    </cfRule>
  </conditionalFormatting>
  <conditionalFormatting sqref="I32">
    <cfRule type="expression" priority="1" dxfId="8" stopIfTrue="1">
      <formula>$G$33=0</formula>
    </cfRule>
    <cfRule type="expression" priority="2" dxfId="9" stopIfTrue="1">
      <formula>$G$33=1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showGridLines="0" zoomScalePageLayoutView="0" workbookViewId="0" topLeftCell="A1">
      <selection activeCell="A1" sqref="A1:E1"/>
    </sheetView>
  </sheetViews>
  <sheetFormatPr defaultColWidth="11.421875" defaultRowHeight="15"/>
  <cols>
    <col min="1" max="1" width="35.7109375" style="0" customWidth="1"/>
    <col min="2" max="5" width="21.7109375" style="0" customWidth="1"/>
  </cols>
  <sheetData>
    <row r="1" spans="1:5" ht="23.25">
      <c r="A1" s="815" t="s">
        <v>131</v>
      </c>
      <c r="B1" s="815"/>
      <c r="C1" s="815"/>
      <c r="D1" s="815"/>
      <c r="E1" s="815"/>
    </row>
    <row r="2" spans="1:5" ht="21.75" customHeight="1">
      <c r="A2" s="283" t="s">
        <v>119</v>
      </c>
      <c r="B2" s="816">
        <f>IF(' REPARTITION ED'!C2=0,"",' REPARTITION ED'!C2)</f>
      </c>
      <c r="C2" s="816"/>
      <c r="D2" s="284"/>
      <c r="E2" s="285"/>
    </row>
    <row r="3" spans="1:5" ht="21.75" customHeight="1">
      <c r="A3" s="286" t="s">
        <v>169</v>
      </c>
      <c r="B3" s="817">
        <f>IF(' REPARTITION ED'!C3=0,"",' REPARTITION ED'!C3)</f>
      </c>
      <c r="C3" s="818"/>
      <c r="D3" s="287"/>
      <c r="E3" s="288"/>
    </row>
    <row r="4" spans="1:5" ht="21.75" customHeight="1">
      <c r="A4" s="413" t="s">
        <v>170</v>
      </c>
      <c r="B4" s="817">
        <f>IF(' REPARTITION ED'!C4=0,"",' REPARTITION ED'!C4)</f>
      </c>
      <c r="C4" s="818"/>
      <c r="D4" s="287"/>
      <c r="E4" s="288"/>
    </row>
    <row r="5" spans="1:5" ht="21.75" customHeight="1">
      <c r="A5" s="413" t="s">
        <v>91</v>
      </c>
      <c r="B5" s="817">
        <f>IF(' REPARTITION ED'!C5=0,"",' REPARTITION ED'!C5)</f>
      </c>
      <c r="C5" s="818"/>
      <c r="D5" s="287"/>
      <c r="E5" s="288"/>
    </row>
    <row r="6" spans="1:5" ht="21.75" customHeight="1">
      <c r="A6" s="286" t="s">
        <v>171</v>
      </c>
      <c r="B6" s="817">
        <f>IF(' REPARTITION ED'!C6=0,"",' REPARTITION ED'!C6)</f>
      </c>
      <c r="C6" s="818"/>
      <c r="D6" s="287"/>
      <c r="E6" s="288"/>
    </row>
    <row r="7" spans="1:5" ht="21.75" customHeight="1">
      <c r="A7" s="289" t="s">
        <v>68</v>
      </c>
      <c r="B7" s="819">
        <f>IF(' REPARTITION ED'!C7=0,"",' REPARTITION ED'!C7)</f>
      </c>
      <c r="C7" s="820"/>
      <c r="D7" s="290"/>
      <c r="E7" s="291"/>
    </row>
    <row r="8" spans="1:5" ht="21">
      <c r="A8" s="292"/>
      <c r="B8" s="293"/>
      <c r="C8" s="293"/>
      <c r="D8" s="294"/>
      <c r="E8" s="295"/>
    </row>
    <row r="9" spans="1:5" ht="18.75">
      <c r="A9" s="296" t="s">
        <v>120</v>
      </c>
      <c r="B9" s="296" t="s">
        <v>121</v>
      </c>
      <c r="C9" s="296" t="s">
        <v>42</v>
      </c>
      <c r="D9" s="625" t="s">
        <v>122</v>
      </c>
      <c r="E9" s="626"/>
    </row>
    <row r="10" spans="1:5" ht="18.75">
      <c r="A10" s="296">
        <f>SUM(' REPARTITION ED'!I4)</f>
        <v>0</v>
      </c>
      <c r="B10" s="463">
        <f>SUM(' REPARTITION ED'!J4)</f>
        <v>0</v>
      </c>
      <c r="C10" s="464">
        <f>SUM(' REPARTITION ED'!K4)</f>
        <v>0</v>
      </c>
      <c r="D10" s="627"/>
      <c r="E10" s="628"/>
    </row>
    <row r="11" spans="1:5" ht="18.75">
      <c r="A11" s="296" t="s">
        <v>123</v>
      </c>
      <c r="B11" s="821">
        <f>SUM(' REPARTITION ED'!I2)</f>
        <v>0</v>
      </c>
      <c r="C11" s="821"/>
      <c r="D11" s="629"/>
      <c r="E11" s="630"/>
    </row>
    <row r="12" spans="1:5" ht="23.25">
      <c r="A12" s="297" t="s">
        <v>124</v>
      </c>
      <c r="B12" s="811">
        <f>SUM(' REPARTITION ED'!K7)</f>
        <v>0</v>
      </c>
      <c r="C12" s="811"/>
      <c r="D12" s="613" t="e">
        <f>SUM(' REPARTITION ED'!I32)</f>
        <v>#DIV/0!</v>
      </c>
      <c r="E12" s="614"/>
    </row>
    <row r="13" spans="1:5" ht="23.25">
      <c r="A13" s="812"/>
      <c r="B13" s="813"/>
      <c r="C13" s="813"/>
      <c r="D13" s="813"/>
      <c r="E13" s="814"/>
    </row>
    <row r="14" spans="1:5" ht="23.25">
      <c r="A14" s="618" t="s">
        <v>125</v>
      </c>
      <c r="B14" s="619"/>
      <c r="C14" s="619"/>
      <c r="D14" s="619"/>
      <c r="E14" s="620"/>
    </row>
    <row r="15" spans="1:5" ht="42" customHeight="1">
      <c r="A15" s="298" t="s">
        <v>126</v>
      </c>
      <c r="B15" s="299" t="s">
        <v>127</v>
      </c>
      <c r="C15" s="299" t="s">
        <v>104</v>
      </c>
      <c r="D15" s="300" t="s">
        <v>128</v>
      </c>
      <c r="E15" s="301" t="s">
        <v>129</v>
      </c>
    </row>
    <row r="16" spans="1:5" ht="21">
      <c r="A16" s="405" t="s">
        <v>107</v>
      </c>
      <c r="B16" s="465">
        <f>SUM(' REPARTITION ED'!B21)</f>
        <v>0</v>
      </c>
      <c r="C16" s="466">
        <f>SUM(' REPARTITION ED'!C21)</f>
        <v>0</v>
      </c>
      <c r="D16" s="467">
        <f>SUM(' REPARTITION ED'!D21)</f>
        <v>0</v>
      </c>
      <c r="E16" s="467">
        <f>SUM(' REPARTITION ED'!F21)</f>
        <v>0</v>
      </c>
    </row>
    <row r="17" spans="1:5" ht="21">
      <c r="A17" s="405" t="s">
        <v>132</v>
      </c>
      <c r="B17" s="465">
        <f>SUM(' REPARTITION ED'!B22)</f>
        <v>0</v>
      </c>
      <c r="C17" s="466">
        <f>SUM(' REPARTITION ED'!C22)</f>
        <v>0</v>
      </c>
      <c r="D17" s="467">
        <f>SUM(' REPARTITION ED'!D22)</f>
        <v>0</v>
      </c>
      <c r="E17" s="467">
        <f>SUM(' REPARTITION ED'!F22)</f>
        <v>0</v>
      </c>
    </row>
    <row r="18" spans="1:5" ht="21">
      <c r="A18" s="405" t="s">
        <v>108</v>
      </c>
      <c r="B18" s="465">
        <f>SUM(' REPARTITION ED'!B23)</f>
        <v>0</v>
      </c>
      <c r="C18" s="466">
        <f>SUM(' REPARTITION ED'!C23)</f>
        <v>0</v>
      </c>
      <c r="D18" s="467">
        <f>SUM(' REPARTITION ED'!D23)</f>
        <v>0</v>
      </c>
      <c r="E18" s="467">
        <f>SUM(' REPARTITION ED'!F23)</f>
        <v>0</v>
      </c>
    </row>
    <row r="19" spans="1:5" ht="21">
      <c r="A19" s="405" t="s">
        <v>109</v>
      </c>
      <c r="B19" s="465">
        <f>SUM(' REPARTITION ED'!B24)</f>
        <v>0</v>
      </c>
      <c r="C19" s="466">
        <f>SUM(' REPARTITION ED'!C24)</f>
        <v>0</v>
      </c>
      <c r="D19" s="467">
        <f>SUM(' REPARTITION ED'!D24)</f>
        <v>0</v>
      </c>
      <c r="E19" s="467">
        <f>SUM(' REPARTITION ED'!F24)</f>
        <v>0</v>
      </c>
    </row>
    <row r="20" spans="1:5" ht="21">
      <c r="A20" s="405" t="s">
        <v>110</v>
      </c>
      <c r="B20" s="465">
        <f>SUM(' REPARTITION ED'!B25)</f>
        <v>0</v>
      </c>
      <c r="C20" s="466">
        <f>SUM(' REPARTITION ED'!C25)</f>
        <v>0</v>
      </c>
      <c r="D20" s="467">
        <f>SUM(' REPARTITION ED'!D25)</f>
        <v>0</v>
      </c>
      <c r="E20" s="467">
        <f>SUM(' REPARTITION ED'!F25)</f>
        <v>0</v>
      </c>
    </row>
    <row r="21" spans="1:5" ht="21">
      <c r="A21" s="406" t="s">
        <v>111</v>
      </c>
      <c r="B21" s="465">
        <f>SUM(' REPARTITION ED'!B26)</f>
        <v>0</v>
      </c>
      <c r="C21" s="466">
        <f>SUM(' REPARTITION ED'!C26)</f>
        <v>0</v>
      </c>
      <c r="D21" s="467">
        <f>SUM(' REPARTITION ED'!D26)</f>
        <v>0</v>
      </c>
      <c r="E21" s="467">
        <f>SUM(' REPARTITION ED'!F26)</f>
        <v>0</v>
      </c>
    </row>
    <row r="22" spans="1:5" ht="21">
      <c r="A22" s="406" t="s">
        <v>112</v>
      </c>
      <c r="B22" s="465">
        <f>SUM(' REPARTITION ED'!B27)</f>
        <v>8</v>
      </c>
      <c r="C22" s="466">
        <f>SUM(' REPARTITION ED'!C27)</f>
        <v>0</v>
      </c>
      <c r="D22" s="467">
        <f>SUM(' REPARTITION ED'!D27)</f>
        <v>0</v>
      </c>
      <c r="E22" s="467">
        <f>SUM(' REPARTITION ED'!F27)</f>
        <v>0</v>
      </c>
    </row>
    <row r="23" spans="1:5" ht="21">
      <c r="A23" s="406" t="s">
        <v>133</v>
      </c>
      <c r="B23" s="465">
        <f>SUM(' REPARTITION ED'!B28)</f>
        <v>4</v>
      </c>
      <c r="C23" s="466">
        <f>SUM(' REPARTITION ED'!C28)</f>
        <v>0</v>
      </c>
      <c r="D23" s="467">
        <f>SUM(' REPARTITION ED'!D28)</f>
        <v>0</v>
      </c>
      <c r="E23" s="467">
        <f>SUM(' REPARTITION ED'!F28)</f>
        <v>0</v>
      </c>
    </row>
    <row r="24" spans="1:5" ht="21">
      <c r="A24" s="407" t="s">
        <v>73</v>
      </c>
      <c r="B24" s="465">
        <f>SUM(' REPARTITION ED'!B29)</f>
        <v>2</v>
      </c>
      <c r="C24" s="466">
        <f>SUM(' REPARTITION ED'!C29)</f>
        <v>0</v>
      </c>
      <c r="D24" s="467">
        <f>SUM(' REPARTITION ED'!D29)</f>
        <v>0</v>
      </c>
      <c r="E24" s="467">
        <f>SUM(' REPARTITION ED'!F29)</f>
        <v>0</v>
      </c>
    </row>
    <row r="25" spans="1:5" ht="21">
      <c r="A25" s="407" t="s">
        <v>113</v>
      </c>
      <c r="B25" s="465">
        <f>SUM(' REPARTITION ED'!B30)</f>
        <v>1</v>
      </c>
      <c r="C25" s="466">
        <f>SUM(' REPARTITION ED'!C30)</f>
        <v>0</v>
      </c>
      <c r="D25" s="467">
        <f>SUM(' REPARTITION ED'!D30)</f>
        <v>0</v>
      </c>
      <c r="E25" s="467">
        <f>SUM(' REPARTITION ED'!F30)</f>
        <v>0</v>
      </c>
    </row>
    <row r="26" spans="1:5" ht="21">
      <c r="A26" s="302"/>
      <c r="B26" s="468"/>
      <c r="C26" s="469"/>
      <c r="D26" s="470">
        <f>SUM(D15:D25)</f>
        <v>0</v>
      </c>
      <c r="E26" s="471"/>
    </row>
    <row r="27" spans="1:5" ht="21">
      <c r="A27" s="305"/>
      <c r="B27" s="303"/>
      <c r="C27" s="304"/>
      <c r="D27" s="313"/>
      <c r="E27" s="304"/>
    </row>
    <row r="28" spans="1:5" ht="18.75">
      <c r="A28" s="306"/>
      <c r="B28" s="439" t="s">
        <v>117</v>
      </c>
      <c r="C28" s="278" t="s">
        <v>130</v>
      </c>
      <c r="D28" s="472">
        <f>SUM(' REPARTITION ED'!E33)</f>
        <v>0</v>
      </c>
      <c r="E28" s="307">
        <v>8</v>
      </c>
    </row>
    <row r="29" spans="1:5" ht="18.75">
      <c r="A29" s="306"/>
      <c r="B29" s="279" t="s">
        <v>118</v>
      </c>
      <c r="C29" s="278" t="s">
        <v>130</v>
      </c>
      <c r="D29" s="472">
        <f>SUM(' REPARTITION ED'!E34)</f>
        <v>0</v>
      </c>
      <c r="E29" s="308"/>
    </row>
    <row r="30" spans="1:5" ht="15">
      <c r="A30" s="217"/>
      <c r="B30" s="65"/>
      <c r="C30" s="65"/>
      <c r="D30" s="314" t="str">
        <f>'[1]Poule cumul (PC)'!I34</f>
        <v>Dernière mise à jour V04102018</v>
      </c>
      <c r="E30" s="65"/>
    </row>
    <row r="31" spans="1:5" ht="15">
      <c r="A31" s="217"/>
      <c r="B31" s="65"/>
      <c r="C31" s="65"/>
      <c r="D31" s="309"/>
      <c r="E31" s="65"/>
    </row>
  </sheetData>
  <sheetProtection password="E574" sheet="1" objects="1" scenarios="1"/>
  <mergeCells count="13">
    <mergeCell ref="B11:C11"/>
    <mergeCell ref="B4:C4"/>
    <mergeCell ref="B5:C5"/>
    <mergeCell ref="B12:C12"/>
    <mergeCell ref="D12:E12"/>
    <mergeCell ref="A13:E13"/>
    <mergeCell ref="A14:E14"/>
    <mergeCell ref="A1:E1"/>
    <mergeCell ref="B2:C2"/>
    <mergeCell ref="B3:C3"/>
    <mergeCell ref="B6:C6"/>
    <mergeCell ref="B7:C7"/>
    <mergeCell ref="D9:E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2"/>
  <sheetViews>
    <sheetView showGridLines="0" zoomScaleSheetLayoutView="100" zoomScalePageLayoutView="0" workbookViewId="0" topLeftCell="A1">
      <selection activeCell="C132" sqref="C132:D132"/>
    </sheetView>
  </sheetViews>
  <sheetFormatPr defaultColWidth="14.7109375" defaultRowHeight="18" customHeight="1"/>
  <cols>
    <col min="1" max="1" width="15.28125" style="11" customWidth="1"/>
    <col min="2" max="2" width="23.7109375" style="17" customWidth="1"/>
    <col min="3" max="3" width="30.7109375" style="11" customWidth="1"/>
    <col min="4" max="4" width="14.57421875" style="17" customWidth="1"/>
    <col min="5" max="5" width="10.140625" style="11" customWidth="1"/>
    <col min="6" max="6" width="11.140625" style="11" customWidth="1"/>
    <col min="7" max="7" width="23.140625" style="11" customWidth="1"/>
    <col min="8" max="16384" width="14.7109375" style="11" customWidth="1"/>
  </cols>
  <sheetData>
    <row r="1" spans="1:12" ht="21.75" customHeight="1">
      <c r="A1" s="839"/>
      <c r="B1" s="768" t="s">
        <v>163</v>
      </c>
      <c r="C1" s="768"/>
      <c r="D1" s="768"/>
      <c r="E1" s="768"/>
      <c r="F1" s="768"/>
      <c r="G1" s="18"/>
      <c r="H1" s="18"/>
      <c r="I1" s="18"/>
      <c r="J1" s="18"/>
      <c r="K1" s="18"/>
      <c r="L1" s="18"/>
    </row>
    <row r="2" spans="1:12" ht="21.75" customHeight="1">
      <c r="A2" s="839"/>
      <c r="B2" s="769" t="s">
        <v>62</v>
      </c>
      <c r="C2" s="769"/>
      <c r="D2" s="769"/>
      <c r="E2" s="769"/>
      <c r="F2" s="769"/>
      <c r="G2" s="19"/>
      <c r="H2" s="19"/>
      <c r="I2" s="19"/>
      <c r="J2" s="19"/>
      <c r="K2" s="19"/>
      <c r="L2" s="19"/>
    </row>
    <row r="3" spans="1:12" ht="21.75" customHeight="1">
      <c r="A3" s="839"/>
      <c r="B3" s="769" t="s">
        <v>0</v>
      </c>
      <c r="C3" s="769"/>
      <c r="D3" s="769"/>
      <c r="E3" s="769"/>
      <c r="F3" s="769"/>
      <c r="G3" s="20"/>
      <c r="H3" s="20"/>
      <c r="I3" s="20"/>
      <c r="J3" s="20"/>
      <c r="K3" s="20"/>
      <c r="L3" s="20"/>
    </row>
    <row r="4" spans="1:12" ht="9" customHeight="1">
      <c r="A4" s="416"/>
      <c r="B4" s="414"/>
      <c r="C4" s="414"/>
      <c r="D4" s="414"/>
      <c r="E4" s="414"/>
      <c r="F4" s="414"/>
      <c r="G4" s="20"/>
      <c r="H4" s="20"/>
      <c r="I4" s="20"/>
      <c r="J4" s="20"/>
      <c r="K4" s="20"/>
      <c r="L4" s="20"/>
    </row>
    <row r="5" spans="1:12" ht="24.75" customHeight="1">
      <c r="A5" s="837" t="s">
        <v>156</v>
      </c>
      <c r="B5" s="837"/>
      <c r="C5" s="837"/>
      <c r="D5" s="837"/>
      <c r="E5" s="837"/>
      <c r="F5" s="837"/>
      <c r="G5" s="21"/>
      <c r="H5" s="21"/>
      <c r="I5" s="21"/>
      <c r="J5" s="21"/>
      <c r="K5" s="21"/>
      <c r="L5" s="21"/>
    </row>
    <row r="6" spans="1:12" ht="18" customHeight="1">
      <c r="A6" s="777" t="s">
        <v>160</v>
      </c>
      <c r="B6" s="778"/>
      <c r="C6" s="778"/>
      <c r="D6" s="778"/>
      <c r="E6" s="778"/>
      <c r="F6" s="779"/>
      <c r="G6" s="21"/>
      <c r="H6" s="21"/>
      <c r="I6" s="21"/>
      <c r="J6" s="21"/>
      <c r="K6" s="21"/>
      <c r="L6" s="21"/>
    </row>
    <row r="7" spans="1:6" ht="18" customHeight="1">
      <c r="A7" s="769" t="s">
        <v>59</v>
      </c>
      <c r="B7" s="769"/>
      <c r="C7" s="769"/>
      <c r="D7" s="473">
        <f>IF(' REPARTITION ED'!C3=0,"",' REPARTITION ED'!C3)</f>
      </c>
      <c r="F7" s="6"/>
    </row>
    <row r="8" spans="1:6" ht="18" customHeight="1">
      <c r="A8" s="769" t="s">
        <v>57</v>
      </c>
      <c r="B8" s="769"/>
      <c r="C8" s="836"/>
      <c r="D8" s="474">
        <f>IF(' REPARTITION ED'!C4=0,"",' REPARTITION ED'!C4)</f>
      </c>
      <c r="E8" s="65"/>
      <c r="F8" s="6"/>
    </row>
    <row r="9" spans="1:6" ht="18" customHeight="1">
      <c r="A9" s="769" t="s">
        <v>9</v>
      </c>
      <c r="B9" s="769"/>
      <c r="C9" s="836"/>
      <c r="D9" s="474">
        <f>IF(' REPARTITION ED'!C5=0,"",' REPARTITION ED'!C5)</f>
      </c>
      <c r="E9" s="65"/>
      <c r="F9" s="6"/>
    </row>
    <row r="10" spans="1:6" ht="18" customHeight="1">
      <c r="A10" s="769" t="s">
        <v>173</v>
      </c>
      <c r="B10" s="769"/>
      <c r="C10" s="836"/>
      <c r="D10" s="474">
        <f>IF(' REPARTITION ED'!C6=0,"",' REPARTITION ED'!C6)</f>
      </c>
      <c r="E10" s="65"/>
      <c r="F10" s="6"/>
    </row>
    <row r="11" spans="1:5" ht="9" customHeight="1">
      <c r="A11" s="838"/>
      <c r="B11" s="838"/>
      <c r="C11" s="838"/>
      <c r="D11" s="22"/>
      <c r="E11" s="23"/>
    </row>
    <row r="12" spans="1:6" ht="18" customHeight="1">
      <c r="A12" s="774" t="s">
        <v>69</v>
      </c>
      <c r="B12" s="775"/>
      <c r="C12" s="201"/>
      <c r="D12" s="89" t="s">
        <v>68</v>
      </c>
      <c r="E12" s="756"/>
      <c r="F12" s="757"/>
    </row>
    <row r="13" spans="1:7" ht="18" customHeight="1">
      <c r="A13" s="14" t="s">
        <v>55</v>
      </c>
      <c r="B13" s="758" t="s">
        <v>1</v>
      </c>
      <c r="C13" s="759"/>
      <c r="D13" s="760"/>
      <c r="E13" s="828">
        <f>SUM(' REPARTITION ED'!C3:E4)</f>
        <v>0</v>
      </c>
      <c r="F13" s="829"/>
      <c r="G13" s="24"/>
    </row>
    <row r="14" spans="1:7" ht="18" customHeight="1">
      <c r="A14" s="78"/>
      <c r="B14" s="34" t="s">
        <v>84</v>
      </c>
      <c r="C14" s="75" t="s">
        <v>52</v>
      </c>
      <c r="D14" s="763" t="s">
        <v>67</v>
      </c>
      <c r="E14" s="764"/>
      <c r="F14" s="765"/>
      <c r="G14" s="24"/>
    </row>
    <row r="15" spans="1:7" ht="18" customHeight="1">
      <c r="A15" s="35" t="s">
        <v>53</v>
      </c>
      <c r="B15" s="76"/>
      <c r="C15" s="475">
        <f>IF(' REPARTITION ED'!C2=0,"",' REPARTITION ED'!C2)</f>
      </c>
      <c r="D15" s="749"/>
      <c r="E15" s="766"/>
      <c r="F15" s="767"/>
      <c r="G15" s="24"/>
    </row>
    <row r="16" spans="1:6" ht="18" customHeight="1">
      <c r="A16" s="35" t="s">
        <v>54</v>
      </c>
      <c r="B16" s="76"/>
      <c r="C16" s="77"/>
      <c r="D16" s="749"/>
      <c r="E16" s="766"/>
      <c r="F16" s="767"/>
    </row>
    <row r="17" spans="1:6" ht="18" customHeight="1">
      <c r="A17" s="35" t="s">
        <v>41</v>
      </c>
      <c r="B17" s="76"/>
      <c r="C17" s="476">
        <f>IF(' REPARTITION ED'!C8=0,"",' REPARTITION ED'!C8)</f>
      </c>
      <c r="D17" s="749"/>
      <c r="E17" s="750"/>
      <c r="F17" s="675"/>
    </row>
    <row r="18" spans="1:6" ht="18" customHeight="1">
      <c r="A18" s="751" t="s">
        <v>74</v>
      </c>
      <c r="B18" s="752"/>
      <c r="C18" s="753"/>
      <c r="D18" s="754"/>
      <c r="E18" s="753"/>
      <c r="F18" s="754"/>
    </row>
    <row r="19" spans="1:4" ht="18" customHeight="1">
      <c r="A19" s="604" t="s">
        <v>79</v>
      </c>
      <c r="B19" s="605"/>
      <c r="C19" s="605"/>
      <c r="D19" s="606"/>
    </row>
    <row r="20" spans="1:4" ht="18" customHeight="1">
      <c r="A20" s="204" t="s">
        <v>136</v>
      </c>
      <c r="B20" s="474" t="str">
        <f>IF(' REPARTITION ED'!F12=3,"X","")</f>
        <v>X</v>
      </c>
      <c r="C20" s="166" t="s">
        <v>78</v>
      </c>
      <c r="D20" s="396"/>
    </row>
    <row r="21" spans="1:4" ht="18" customHeight="1">
      <c r="A21" s="204" t="s">
        <v>137</v>
      </c>
      <c r="B21" s="474">
        <f>IF(' REPARTITION ED'!F12=2,"X","")</f>
      </c>
      <c r="C21" s="160" t="s">
        <v>138</v>
      </c>
      <c r="D21" s="396"/>
    </row>
    <row r="22" spans="1:4" ht="18" customHeight="1">
      <c r="A22" s="204" t="s">
        <v>80</v>
      </c>
      <c r="B22" s="474">
        <f>IF(' REPARTITION ED'!F12=1,"X","")</f>
      </c>
      <c r="C22" s="166" t="s">
        <v>66</v>
      </c>
      <c r="D22" s="396"/>
    </row>
    <row r="23" spans="1:4" ht="18" customHeight="1">
      <c r="A23" s="204"/>
      <c r="B23" s="399"/>
      <c r="C23" s="166" t="s">
        <v>81</v>
      </c>
      <c r="D23" s="396"/>
    </row>
    <row r="24" spans="1:4" ht="3.75" customHeight="1">
      <c r="A24" s="199"/>
      <c r="B24" s="200"/>
      <c r="C24" s="169"/>
      <c r="D24" s="168"/>
    </row>
    <row r="25" spans="1:4" ht="17.25" customHeight="1">
      <c r="A25" s="755"/>
      <c r="B25" s="755"/>
      <c r="C25" s="1"/>
      <c r="D25" s="424"/>
    </row>
    <row r="26" spans="1:5" ht="18" customHeight="1">
      <c r="A26" s="736" t="s">
        <v>10</v>
      </c>
      <c r="B26" s="737"/>
      <c r="C26" s="738" t="s">
        <v>38</v>
      </c>
      <c r="D26" s="739"/>
      <c r="E26" s="739"/>
    </row>
    <row r="27" spans="1:5" ht="21.75" customHeight="1">
      <c r="A27" s="82" t="s">
        <v>11</v>
      </c>
      <c r="B27" s="79"/>
      <c r="C27" s="740"/>
      <c r="D27" s="741"/>
      <c r="E27" s="742"/>
    </row>
    <row r="28" spans="1:5" ht="21.75" customHeight="1">
      <c r="A28" s="83" t="s">
        <v>12</v>
      </c>
      <c r="B28" s="36"/>
      <c r="C28" s="743"/>
      <c r="D28" s="744"/>
      <c r="E28" s="745"/>
    </row>
    <row r="29" spans="1:6" ht="6" customHeight="1">
      <c r="A29" s="66"/>
      <c r="B29" s="67"/>
      <c r="C29" s="68"/>
      <c r="D29" s="68"/>
      <c r="E29" s="68"/>
      <c r="F29" s="69"/>
    </row>
    <row r="30" spans="1:6" ht="18" customHeight="1">
      <c r="A30" s="715" t="s">
        <v>75</v>
      </c>
      <c r="B30" s="715"/>
      <c r="C30" s="715"/>
      <c r="D30" s="715"/>
      <c r="E30" s="715"/>
      <c r="F30" s="715"/>
    </row>
    <row r="31" spans="1:6" ht="18" customHeight="1">
      <c r="A31" s="746" t="s">
        <v>63</v>
      </c>
      <c r="B31" s="746"/>
      <c r="C31" s="747"/>
      <c r="D31" s="80"/>
      <c r="E31" s="81"/>
      <c r="F31" s="81"/>
    </row>
    <row r="32" spans="1:6" ht="18" customHeight="1">
      <c r="A32" s="748" t="s">
        <v>28</v>
      </c>
      <c r="B32" s="748"/>
      <c r="C32" s="748"/>
      <c r="D32" s="748"/>
      <c r="E32" s="748"/>
      <c r="F32" s="748"/>
    </row>
    <row r="33" spans="1:6" ht="51.75" customHeight="1">
      <c r="A33" s="716"/>
      <c r="B33" s="727"/>
      <c r="C33" s="727"/>
      <c r="D33" s="727"/>
      <c r="E33" s="727"/>
      <c r="F33" s="728"/>
    </row>
    <row r="34" spans="1:6" ht="18" customHeight="1">
      <c r="A34" s="729" t="s">
        <v>58</v>
      </c>
      <c r="B34" s="729"/>
      <c r="C34" s="729"/>
      <c r="D34" s="729"/>
      <c r="E34" s="729"/>
      <c r="F34" s="729"/>
    </row>
    <row r="35" spans="1:7" ht="49.5" customHeight="1">
      <c r="A35" s="716"/>
      <c r="B35" s="727"/>
      <c r="C35" s="727"/>
      <c r="D35" s="727"/>
      <c r="E35" s="727"/>
      <c r="F35" s="728"/>
      <c r="G35" s="93"/>
    </row>
    <row r="36" spans="1:4" ht="18" customHeight="1">
      <c r="A36" s="730" t="s">
        <v>37</v>
      </c>
      <c r="B36" s="730"/>
      <c r="C36" s="731">
        <f>C16</f>
        <v>0</v>
      </c>
      <c r="D36" s="732"/>
    </row>
    <row r="37" spans="1:4" ht="18" customHeight="1">
      <c r="A37" s="733" t="s">
        <v>27</v>
      </c>
      <c r="B37" s="733"/>
      <c r="C37" s="734">
        <f>C36</f>
        <v>0</v>
      </c>
      <c r="D37" s="735"/>
    </row>
    <row r="38" spans="1:4" ht="9" customHeight="1">
      <c r="A38" s="417"/>
      <c r="B38" s="417"/>
      <c r="C38" s="37"/>
      <c r="D38" s="37"/>
    </row>
    <row r="39" spans="1:6" ht="18" customHeight="1">
      <c r="A39" s="715" t="s">
        <v>64</v>
      </c>
      <c r="B39" s="715"/>
      <c r="C39" s="715"/>
      <c r="D39" s="715"/>
      <c r="E39" s="715"/>
      <c r="F39" s="715"/>
    </row>
    <row r="40" spans="1:6" ht="49.5" customHeight="1">
      <c r="A40" s="716"/>
      <c r="B40" s="717"/>
      <c r="C40" s="717"/>
      <c r="D40" s="717"/>
      <c r="E40" s="717"/>
      <c r="F40" s="718"/>
    </row>
    <row r="41" spans="1:4" ht="18" customHeight="1">
      <c r="A41" s="719" t="s">
        <v>82</v>
      </c>
      <c r="B41" s="720"/>
      <c r="C41" s="721">
        <f>C15</f>
      </c>
      <c r="D41" s="722"/>
    </row>
    <row r="42" spans="1:4" ht="18" customHeight="1">
      <c r="A42" s="723" t="s">
        <v>65</v>
      </c>
      <c r="B42" s="724"/>
      <c r="C42" s="725">
        <f>C41</f>
      </c>
      <c r="D42" s="726"/>
    </row>
    <row r="43" spans="1:6" ht="53.25" customHeight="1" hidden="1">
      <c r="A43" s="1"/>
      <c r="B43" s="25"/>
      <c r="D43" s="25"/>
      <c r="E43" s="25"/>
      <c r="F43" s="25"/>
    </row>
    <row r="44" spans="1:6" ht="18" customHeight="1" thickBot="1">
      <c r="A44" s="708" t="s">
        <v>15</v>
      </c>
      <c r="B44" s="709"/>
      <c r="C44" s="709"/>
      <c r="D44" s="709"/>
      <c r="E44" s="709"/>
      <c r="F44" s="709"/>
    </row>
    <row r="45" spans="1:6" ht="15" customHeight="1" thickTop="1">
      <c r="A45" s="418" t="s">
        <v>2</v>
      </c>
      <c r="B45" s="2" t="s">
        <v>3</v>
      </c>
      <c r="C45" s="679" t="s">
        <v>4</v>
      </c>
      <c r="D45" s="2" t="s">
        <v>2</v>
      </c>
      <c r="E45" s="681" t="s">
        <v>5</v>
      </c>
      <c r="F45" s="710"/>
    </row>
    <row r="46" spans="1:6" ht="15" customHeight="1" thickBot="1">
      <c r="A46" s="419" t="s">
        <v>6</v>
      </c>
      <c r="B46" s="3" t="s">
        <v>7</v>
      </c>
      <c r="C46" s="680"/>
      <c r="D46" s="3" t="s">
        <v>8</v>
      </c>
      <c r="E46" s="682"/>
      <c r="F46" s="711"/>
    </row>
    <row r="47" spans="1:6" ht="15" customHeight="1" thickBot="1" thickTop="1">
      <c r="A47" s="712" t="s">
        <v>49</v>
      </c>
      <c r="B47" s="713"/>
      <c r="C47" s="713"/>
      <c r="D47" s="713"/>
      <c r="E47" s="713"/>
      <c r="F47" s="714"/>
    </row>
    <row r="48" spans="1:6" ht="15" customHeight="1" thickTop="1">
      <c r="A48" s="95"/>
      <c r="B48" s="96"/>
      <c r="C48" s="96"/>
      <c r="D48" s="97"/>
      <c r="E48" s="645"/>
      <c r="F48" s="46"/>
    </row>
    <row r="49" spans="1:6" ht="15" customHeight="1">
      <c r="A49" s="98"/>
      <c r="B49" s="99"/>
      <c r="C49" s="99"/>
      <c r="D49" s="100"/>
      <c r="E49" s="646"/>
      <c r="F49" s="47"/>
    </row>
    <row r="50" spans="1:6" ht="15" customHeight="1" thickBot="1">
      <c r="A50" s="101"/>
      <c r="B50" s="102"/>
      <c r="C50" s="102"/>
      <c r="D50" s="103"/>
      <c r="E50" s="647"/>
      <c r="F50" s="48"/>
    </row>
    <row r="51" spans="1:6" ht="15" customHeight="1" thickTop="1">
      <c r="A51" s="104"/>
      <c r="B51" s="105"/>
      <c r="C51" s="105"/>
      <c r="D51" s="106"/>
      <c r="E51" s="645"/>
      <c r="F51" s="49"/>
    </row>
    <row r="52" spans="1:6" ht="15" customHeight="1">
      <c r="A52" s="107"/>
      <c r="B52" s="108"/>
      <c r="C52" s="108"/>
      <c r="D52" s="109"/>
      <c r="E52" s="646"/>
      <c r="F52" s="50"/>
    </row>
    <row r="53" spans="1:6" ht="15" customHeight="1" thickBot="1">
      <c r="A53" s="110"/>
      <c r="B53" s="111"/>
      <c r="C53" s="111"/>
      <c r="D53" s="112"/>
      <c r="E53" s="647"/>
      <c r="F53" s="51"/>
    </row>
    <row r="54" spans="1:6" ht="15" customHeight="1" thickTop="1">
      <c r="A54" s="95"/>
      <c r="B54" s="96"/>
      <c r="C54" s="96"/>
      <c r="D54" s="113"/>
      <c r="E54" s="645"/>
      <c r="F54" s="46"/>
    </row>
    <row r="55" spans="1:6" ht="15" customHeight="1">
      <c r="A55" s="98"/>
      <c r="B55" s="99"/>
      <c r="C55" s="99"/>
      <c r="D55" s="100"/>
      <c r="E55" s="646"/>
      <c r="F55" s="47"/>
    </row>
    <row r="56" spans="1:6" ht="15" customHeight="1" thickBot="1">
      <c r="A56" s="101"/>
      <c r="B56" s="102"/>
      <c r="C56" s="102"/>
      <c r="D56" s="114"/>
      <c r="E56" s="647"/>
      <c r="F56" s="48"/>
    </row>
    <row r="57" spans="1:6" ht="15" customHeight="1" thickTop="1">
      <c r="A57" s="115"/>
      <c r="B57" s="116"/>
      <c r="C57" s="116"/>
      <c r="D57" s="117"/>
      <c r="E57" s="645"/>
      <c r="F57" s="52"/>
    </row>
    <row r="58" spans="1:6" ht="15" customHeight="1">
      <c r="A58" s="118"/>
      <c r="B58" s="119"/>
      <c r="C58" s="119"/>
      <c r="D58" s="120"/>
      <c r="E58" s="646"/>
      <c r="F58" s="53"/>
    </row>
    <row r="59" spans="1:6" ht="15" customHeight="1" thickBot="1">
      <c r="A59" s="121"/>
      <c r="B59" s="122"/>
      <c r="C59" s="122"/>
      <c r="D59" s="123"/>
      <c r="E59" s="647"/>
      <c r="F59" s="54"/>
    </row>
    <row r="60" spans="1:6" ht="15" customHeight="1" thickTop="1">
      <c r="A60" s="95"/>
      <c r="B60" s="96"/>
      <c r="C60" s="96"/>
      <c r="D60" s="97"/>
      <c r="E60" s="645"/>
      <c r="F60" s="46"/>
    </row>
    <row r="61" spans="1:6" ht="15" customHeight="1">
      <c r="A61" s="98"/>
      <c r="B61" s="99"/>
      <c r="C61" s="99"/>
      <c r="D61" s="100"/>
      <c r="E61" s="646"/>
      <c r="F61" s="47"/>
    </row>
    <row r="62" spans="1:6" ht="15" customHeight="1" thickBot="1">
      <c r="A62" s="101"/>
      <c r="B62" s="102"/>
      <c r="C62" s="102"/>
      <c r="D62" s="103"/>
      <c r="E62" s="647"/>
      <c r="F62" s="48"/>
    </row>
    <row r="63" spans="1:6" ht="15" customHeight="1" thickTop="1">
      <c r="A63" s="104"/>
      <c r="B63" s="105"/>
      <c r="C63" s="105"/>
      <c r="D63" s="106"/>
      <c r="E63" s="645"/>
      <c r="F63" s="49"/>
    </row>
    <row r="64" spans="1:6" ht="15" customHeight="1">
      <c r="A64" s="107"/>
      <c r="B64" s="108"/>
      <c r="C64" s="108"/>
      <c r="D64" s="109"/>
      <c r="E64" s="646"/>
      <c r="F64" s="50"/>
    </row>
    <row r="65" spans="1:6" ht="15" customHeight="1" thickBot="1">
      <c r="A65" s="110"/>
      <c r="B65" s="111"/>
      <c r="C65" s="111"/>
      <c r="D65" s="124"/>
      <c r="E65" s="647"/>
      <c r="F65" s="51"/>
    </row>
    <row r="66" spans="1:6" ht="15" customHeight="1" thickTop="1">
      <c r="A66" s="95"/>
      <c r="B66" s="96"/>
      <c r="C66" s="96"/>
      <c r="D66" s="97"/>
      <c r="E66" s="645"/>
      <c r="F66" s="46"/>
    </row>
    <row r="67" spans="1:6" ht="15" customHeight="1">
      <c r="A67" s="98"/>
      <c r="B67" s="99"/>
      <c r="C67" s="99"/>
      <c r="D67" s="100"/>
      <c r="E67" s="646"/>
      <c r="F67" s="47"/>
    </row>
    <row r="68" spans="1:6" ht="15" customHeight="1" thickBot="1">
      <c r="A68" s="101"/>
      <c r="B68" s="102"/>
      <c r="C68" s="102"/>
      <c r="D68" s="103"/>
      <c r="E68" s="647"/>
      <c r="F68" s="48"/>
    </row>
    <row r="69" spans="1:6" ht="15" customHeight="1" thickTop="1">
      <c r="A69" s="115"/>
      <c r="B69" s="116"/>
      <c r="C69" s="116"/>
      <c r="D69" s="125"/>
      <c r="E69" s="645"/>
      <c r="F69" s="52"/>
    </row>
    <row r="70" spans="1:6" ht="15" customHeight="1">
      <c r="A70" s="118"/>
      <c r="B70" s="119"/>
      <c r="C70" s="119"/>
      <c r="D70" s="120"/>
      <c r="E70" s="646"/>
      <c r="F70" s="53"/>
    </row>
    <row r="71" spans="1:6" ht="15" customHeight="1" thickBot="1">
      <c r="A71" s="121"/>
      <c r="B71" s="122"/>
      <c r="C71" s="122"/>
      <c r="D71" s="123"/>
      <c r="E71" s="647"/>
      <c r="F71" s="54"/>
    </row>
    <row r="72" spans="1:6" ht="15" customHeight="1" thickBot="1" thickTop="1">
      <c r="A72" s="705" t="s">
        <v>39</v>
      </c>
      <c r="B72" s="706"/>
      <c r="C72" s="706"/>
      <c r="D72" s="706"/>
      <c r="E72" s="706"/>
      <c r="F72" s="707"/>
    </row>
    <row r="73" spans="1:6" ht="15" customHeight="1" thickTop="1">
      <c r="A73" s="136"/>
      <c r="B73" s="137"/>
      <c r="C73" s="137"/>
      <c r="D73" s="138"/>
      <c r="E73" s="126"/>
      <c r="F73" s="55"/>
    </row>
    <row r="74" spans="1:6" ht="15" customHeight="1">
      <c r="A74" s="130"/>
      <c r="B74" s="131"/>
      <c r="C74" s="131"/>
      <c r="D74" s="132"/>
      <c r="E74" s="128"/>
      <c r="F74" s="56"/>
    </row>
    <row r="75" spans="1:6" ht="15" customHeight="1" thickBot="1">
      <c r="A75" s="133"/>
      <c r="B75" s="134"/>
      <c r="C75" s="134"/>
      <c r="D75" s="135"/>
      <c r="E75" s="129"/>
      <c r="F75" s="57"/>
    </row>
    <row r="76" spans="1:6" ht="15" customHeight="1" thickTop="1">
      <c r="A76" s="139"/>
      <c r="B76" s="140"/>
      <c r="C76" s="140"/>
      <c r="D76" s="141"/>
      <c r="E76" s="126"/>
      <c r="F76" s="58"/>
    </row>
    <row r="77" spans="1:6" ht="15" customHeight="1">
      <c r="A77" s="142"/>
      <c r="B77" s="143"/>
      <c r="C77" s="143"/>
      <c r="D77" s="144"/>
      <c r="E77" s="128"/>
      <c r="F77" s="59"/>
    </row>
    <row r="78" spans="1:6" ht="15" customHeight="1" thickBot="1">
      <c r="A78" s="145"/>
      <c r="B78" s="146"/>
      <c r="C78" s="146"/>
      <c r="D78" s="147"/>
      <c r="E78" s="129"/>
      <c r="F78" s="60"/>
    </row>
    <row r="79" spans="1:6" ht="15" customHeight="1" thickTop="1">
      <c r="A79" s="136"/>
      <c r="B79" s="137"/>
      <c r="C79" s="137"/>
      <c r="D79" s="138"/>
      <c r="E79" s="126"/>
      <c r="F79" s="55"/>
    </row>
    <row r="80" spans="1:6" ht="15" customHeight="1">
      <c r="A80" s="130"/>
      <c r="B80" s="131"/>
      <c r="C80" s="131"/>
      <c r="D80" s="132"/>
      <c r="E80" s="128"/>
      <c r="F80" s="56"/>
    </row>
    <row r="81" spans="1:6" ht="15" customHeight="1" thickBot="1">
      <c r="A81" s="133"/>
      <c r="B81" s="134"/>
      <c r="C81" s="134"/>
      <c r="D81" s="135"/>
      <c r="E81" s="129"/>
      <c r="F81" s="57"/>
    </row>
    <row r="82" spans="1:6" ht="15" customHeight="1" thickTop="1">
      <c r="A82" s="148"/>
      <c r="B82" s="149"/>
      <c r="C82" s="149"/>
      <c r="D82" s="150"/>
      <c r="E82" s="126"/>
      <c r="F82" s="61"/>
    </row>
    <row r="83" spans="1:6" ht="15" customHeight="1">
      <c r="A83" s="151"/>
      <c r="B83" s="152"/>
      <c r="C83" s="152"/>
      <c r="D83" s="127"/>
      <c r="E83" s="128"/>
      <c r="F83" s="62"/>
    </row>
    <row r="84" spans="1:6" ht="15" customHeight="1" thickBot="1">
      <c r="A84" s="153"/>
      <c r="B84" s="154"/>
      <c r="C84" s="154"/>
      <c r="D84" s="155"/>
      <c r="E84" s="129"/>
      <c r="F84" s="63"/>
    </row>
    <row r="85" spans="1:6" ht="15" customHeight="1" thickBot="1" thickTop="1">
      <c r="A85" s="703" t="s">
        <v>29</v>
      </c>
      <c r="B85" s="703"/>
      <c r="C85" s="703"/>
      <c r="D85" s="703"/>
      <c r="E85" s="703"/>
      <c r="F85" s="703"/>
    </row>
    <row r="86" spans="1:6" ht="15" customHeight="1" thickTop="1">
      <c r="A86" s="170"/>
      <c r="B86" s="171"/>
      <c r="C86" s="171"/>
      <c r="D86" s="172"/>
      <c r="E86" s="700"/>
      <c r="F86" s="40"/>
    </row>
    <row r="87" spans="1:6" ht="15" customHeight="1">
      <c r="A87" s="173"/>
      <c r="B87" s="174"/>
      <c r="C87" s="174"/>
      <c r="D87" s="175"/>
      <c r="E87" s="701"/>
      <c r="F87" s="41"/>
    </row>
    <row r="88" spans="1:6" ht="15" customHeight="1" thickBot="1">
      <c r="A88" s="176"/>
      <c r="B88" s="177"/>
      <c r="C88" s="177"/>
      <c r="D88" s="178"/>
      <c r="E88" s="702"/>
      <c r="F88" s="45"/>
    </row>
    <row r="89" spans="1:6" ht="15" customHeight="1" thickTop="1">
      <c r="A89" s="179"/>
      <c r="B89" s="180"/>
      <c r="C89" s="180"/>
      <c r="D89" s="187"/>
      <c r="E89" s="701"/>
      <c r="F89" s="40"/>
    </row>
    <row r="90" spans="1:6" ht="15" customHeight="1">
      <c r="A90" s="181"/>
      <c r="B90" s="182"/>
      <c r="C90" s="182"/>
      <c r="D90" s="183"/>
      <c r="E90" s="701"/>
      <c r="F90" s="41"/>
    </row>
    <row r="91" spans="1:6" ht="15" customHeight="1" thickBot="1">
      <c r="A91" s="184"/>
      <c r="B91" s="185"/>
      <c r="C91" s="185"/>
      <c r="D91" s="186"/>
      <c r="E91" s="702"/>
      <c r="F91" s="42"/>
    </row>
    <row r="92" spans="1:6" ht="15" customHeight="1" thickBot="1" thickTop="1">
      <c r="A92" s="703" t="s">
        <v>13</v>
      </c>
      <c r="B92" s="703"/>
      <c r="C92" s="703"/>
      <c r="D92" s="703"/>
      <c r="E92" s="703"/>
      <c r="F92" s="703"/>
    </row>
    <row r="93" spans="1:6" ht="15" customHeight="1" thickTop="1">
      <c r="A93" s="170"/>
      <c r="B93" s="171"/>
      <c r="C93" s="171"/>
      <c r="D93" s="172"/>
      <c r="E93" s="700"/>
      <c r="F93" s="43"/>
    </row>
    <row r="94" spans="1:6" ht="15" customHeight="1">
      <c r="A94" s="173"/>
      <c r="B94" s="174"/>
      <c r="C94" s="174"/>
      <c r="D94" s="175"/>
      <c r="E94" s="701"/>
      <c r="F94" s="38"/>
    </row>
    <row r="95" spans="1:6" ht="15" customHeight="1" thickBot="1">
      <c r="A95" s="176"/>
      <c r="B95" s="177"/>
      <c r="C95" s="177"/>
      <c r="D95" s="178"/>
      <c r="E95" s="702"/>
      <c r="F95" s="39"/>
    </row>
    <row r="96" spans="1:6" ht="15" customHeight="1" thickBot="1" thickTop="1">
      <c r="A96" s="703" t="s">
        <v>14</v>
      </c>
      <c r="B96" s="703"/>
      <c r="C96" s="703"/>
      <c r="D96" s="703"/>
      <c r="E96" s="703"/>
      <c r="F96" s="703"/>
    </row>
    <row r="97" spans="1:6" ht="15" customHeight="1" thickTop="1">
      <c r="A97" s="188"/>
      <c r="B97" s="189"/>
      <c r="C97" s="190"/>
      <c r="D97" s="191"/>
      <c r="E97" s="700"/>
      <c r="F97" s="44"/>
    </row>
    <row r="98" spans="1:6" ht="15" customHeight="1">
      <c r="A98" s="192"/>
      <c r="B98" s="193"/>
      <c r="C98" s="194"/>
      <c r="D98" s="183"/>
      <c r="E98" s="701"/>
      <c r="F98" s="41"/>
    </row>
    <row r="99" spans="1:6" ht="15" customHeight="1" thickBot="1">
      <c r="A99" s="195"/>
      <c r="B99" s="196"/>
      <c r="C99" s="197"/>
      <c r="D99" s="198"/>
      <c r="E99" s="702"/>
      <c r="F99" s="45"/>
    </row>
    <row r="100" spans="1:6" ht="25.5" customHeight="1" thickTop="1">
      <c r="A100" s="704" t="s">
        <v>76</v>
      </c>
      <c r="B100" s="704"/>
      <c r="C100" s="704"/>
      <c r="D100" s="704"/>
      <c r="E100" s="704"/>
      <c r="F100" s="704"/>
    </row>
    <row r="101" spans="1:6" ht="25.5" customHeight="1">
      <c r="A101" s="695" t="s">
        <v>17</v>
      </c>
      <c r="B101" s="696"/>
      <c r="C101" s="477">
        <f>SUM(' REPARTITION ED'!I2)</f>
        <v>0</v>
      </c>
      <c r="D101" s="822">
        <f>C101</f>
        <v>0</v>
      </c>
      <c r="E101" s="823"/>
      <c r="F101" s="823"/>
    </row>
    <row r="102" spans="1:6" ht="25.5" customHeight="1">
      <c r="A102" s="695" t="s">
        <v>18</v>
      </c>
      <c r="B102" s="696"/>
      <c r="C102" s="477">
        <f>SUM(' REPARTITION ED'!J4)</f>
        <v>0</v>
      </c>
      <c r="D102" s="479"/>
      <c r="E102" s="480"/>
      <c r="F102" s="480"/>
    </row>
    <row r="103" spans="1:6" ht="25.5" customHeight="1">
      <c r="A103" s="695" t="s">
        <v>19</v>
      </c>
      <c r="B103" s="696"/>
      <c r="C103" s="478">
        <f>SUM(' REPARTITION ED'!I4)</f>
        <v>0</v>
      </c>
      <c r="D103" s="822">
        <f>C102*C103</f>
        <v>0</v>
      </c>
      <c r="E103" s="823"/>
      <c r="F103" s="823"/>
    </row>
    <row r="104" spans="1:6" ht="25.5" customHeight="1">
      <c r="A104" s="695" t="s">
        <v>20</v>
      </c>
      <c r="B104" s="696"/>
      <c r="C104" s="400"/>
      <c r="D104" s="479"/>
      <c r="E104" s="480"/>
      <c r="F104" s="480"/>
    </row>
    <row r="105" spans="1:6" ht="9" customHeight="1">
      <c r="A105" s="421"/>
      <c r="B105" s="421"/>
      <c r="C105" s="349"/>
      <c r="D105" s="479"/>
      <c r="E105" s="480"/>
      <c r="F105" s="480"/>
    </row>
    <row r="106" spans="1:6" ht="21.75" customHeight="1">
      <c r="A106" s="699" t="s">
        <v>21</v>
      </c>
      <c r="B106" s="699"/>
      <c r="C106" s="699"/>
      <c r="D106" s="823">
        <f>D101+D103</f>
        <v>0</v>
      </c>
      <c r="E106" s="823"/>
      <c r="F106" s="823"/>
    </row>
    <row r="107" spans="1:6" ht="21.75" customHeight="1">
      <c r="A107" s="92"/>
      <c r="B107" s="31"/>
      <c r="C107" s="92">
        <v>0.5</v>
      </c>
      <c r="D107" s="481">
        <f>SUM(' REPARTITION ED'!H15)</f>
        <v>0</v>
      </c>
      <c r="E107" s="4"/>
      <c r="F107" s="4"/>
    </row>
    <row r="108" spans="1:9" ht="21.75" customHeight="1">
      <c r="A108" s="92"/>
      <c r="B108" s="31"/>
      <c r="C108" s="92">
        <v>0.25</v>
      </c>
      <c r="D108" s="481">
        <f>SUM(' REPARTITION ED'!H16)</f>
        <v>0</v>
      </c>
      <c r="E108" s="90"/>
      <c r="F108" s="90"/>
      <c r="H108" s="32"/>
      <c r="I108" s="32"/>
    </row>
    <row r="109" spans="1:9" ht="21.75" customHeight="1">
      <c r="A109" s="425"/>
      <c r="B109" s="33"/>
      <c r="C109" s="33"/>
      <c r="D109" s="425" t="s">
        <v>40</v>
      </c>
      <c r="E109" s="685" t="e">
        <f>SUM(D124/D106)</f>
        <v>#DIV/0!</v>
      </c>
      <c r="F109" s="685"/>
      <c r="H109" s="31"/>
      <c r="I109" s="31"/>
    </row>
    <row r="110" spans="1:6" ht="18" customHeight="1">
      <c r="A110" s="425"/>
      <c r="B110" s="687"/>
      <c r="C110" s="687"/>
      <c r="D110" s="687"/>
      <c r="E110" s="687"/>
      <c r="F110" s="425"/>
    </row>
    <row r="111" spans="1:6" ht="18" customHeight="1">
      <c r="A111" s="203"/>
      <c r="B111" s="203"/>
      <c r="C111" s="830" t="s">
        <v>158</v>
      </c>
      <c r="D111" s="831"/>
      <c r="E111" s="203"/>
      <c r="F111" s="203"/>
    </row>
    <row r="112" spans="1:6" ht="18" customHeight="1">
      <c r="A112" s="203"/>
      <c r="B112" s="203"/>
      <c r="C112" s="832"/>
      <c r="D112" s="833"/>
      <c r="E112" s="203"/>
      <c r="F112" s="203"/>
    </row>
    <row r="113" spans="1:6" ht="18" customHeight="1">
      <c r="A113" s="203"/>
      <c r="B113" s="203"/>
      <c r="C113" s="832"/>
      <c r="D113" s="833"/>
      <c r="E113" s="203"/>
      <c r="F113" s="203"/>
    </row>
    <row r="114" spans="1:6" ht="18" customHeight="1">
      <c r="A114" s="203"/>
      <c r="B114" s="203"/>
      <c r="C114" s="834"/>
      <c r="D114" s="835"/>
      <c r="E114" s="203"/>
      <c r="F114" s="203"/>
    </row>
    <row r="115" spans="1:6" ht="1.5" customHeight="1">
      <c r="A115" s="164"/>
      <c r="B115" s="165"/>
      <c r="C115" s="688"/>
      <c r="D115" s="688"/>
      <c r="E115" s="165"/>
      <c r="F115" s="165"/>
    </row>
    <row r="116" spans="1:6" s="70" customFormat="1" ht="6" customHeight="1">
      <c r="A116" s="91"/>
      <c r="B116" s="88"/>
      <c r="C116" s="88"/>
      <c r="D116" s="88"/>
      <c r="E116" s="88"/>
      <c r="F116" s="88"/>
    </row>
    <row r="117" spans="1:6" ht="27" customHeight="1">
      <c r="A117" s="29" t="s">
        <v>45</v>
      </c>
      <c r="B117" s="29" t="s">
        <v>43</v>
      </c>
      <c r="C117" s="29" t="s">
        <v>44</v>
      </c>
      <c r="D117" s="29" t="s">
        <v>135</v>
      </c>
      <c r="E117" s="29" t="s">
        <v>47</v>
      </c>
      <c r="F117" s="94">
        <f>D106</f>
        <v>0</v>
      </c>
    </row>
    <row r="118" spans="1:9" ht="27" customHeight="1">
      <c r="A118" s="84" t="s">
        <v>134</v>
      </c>
      <c r="B118" s="482">
        <f>SUM(' REPARTITION ED'!B21)</f>
        <v>0</v>
      </c>
      <c r="C118" s="447">
        <f>SUM(' REPARTITION ED'!C21)</f>
        <v>0</v>
      </c>
      <c r="D118" s="483">
        <f>SUM(' REPARTITION ED'!D21:D30)</f>
        <v>0</v>
      </c>
      <c r="E118" s="484">
        <f>C118</f>
        <v>0</v>
      </c>
      <c r="F118" s="157">
        <f aca="true" t="shared" si="0" ref="F118:F125">F117-D118</f>
        <v>0</v>
      </c>
      <c r="I118" s="26"/>
    </row>
    <row r="119" spans="1:9" ht="27" customHeight="1">
      <c r="A119" s="84" t="s">
        <v>132</v>
      </c>
      <c r="B119" s="482">
        <f>SUM(' REPARTITION ED'!B22)</f>
        <v>0</v>
      </c>
      <c r="C119" s="447">
        <f>SUM(' REPARTITION ED'!C22)</f>
        <v>0</v>
      </c>
      <c r="D119" s="483">
        <f>SUM(' REPARTITION ED'!E22)</f>
        <v>0</v>
      </c>
      <c r="E119" s="484">
        <f aca="true" t="shared" si="1" ref="E119:E127">E118+C119</f>
        <v>0</v>
      </c>
      <c r="F119" s="157">
        <f t="shared" si="0"/>
        <v>0</v>
      </c>
      <c r="I119" s="26"/>
    </row>
    <row r="120" spans="1:9" ht="27" customHeight="1">
      <c r="A120" s="84" t="s">
        <v>22</v>
      </c>
      <c r="B120" s="482">
        <f>SUM(' REPARTITION ED'!B23)</f>
        <v>0</v>
      </c>
      <c r="C120" s="447">
        <f>SUM(' REPARTITION ED'!C23)</f>
        <v>0</v>
      </c>
      <c r="D120" s="483">
        <f>SUM(' REPARTITION ED'!E23)</f>
        <v>0</v>
      </c>
      <c r="E120" s="484">
        <f t="shared" si="1"/>
        <v>0</v>
      </c>
      <c r="F120" s="94">
        <f t="shared" si="0"/>
        <v>0</v>
      </c>
      <c r="I120" s="26"/>
    </row>
    <row r="121" spans="1:9" ht="27" customHeight="1">
      <c r="A121" s="84" t="s">
        <v>23</v>
      </c>
      <c r="B121" s="482">
        <f>SUM(' REPARTITION ED'!B24)</f>
        <v>0</v>
      </c>
      <c r="C121" s="447">
        <f>SUM(' REPARTITION ED'!C24)</f>
        <v>0</v>
      </c>
      <c r="D121" s="483">
        <f>SUM(' REPARTITION ED'!E24)</f>
        <v>0</v>
      </c>
      <c r="E121" s="484">
        <f t="shared" si="1"/>
        <v>0</v>
      </c>
      <c r="F121" s="94">
        <f t="shared" si="0"/>
        <v>0</v>
      </c>
      <c r="I121" s="26"/>
    </row>
    <row r="122" spans="1:9" ht="27" customHeight="1">
      <c r="A122" s="84" t="s">
        <v>24</v>
      </c>
      <c r="B122" s="482">
        <f>SUM(' REPARTITION ED'!B25)</f>
        <v>0</v>
      </c>
      <c r="C122" s="447">
        <f>SUM(' REPARTITION ED'!C25)</f>
        <v>0</v>
      </c>
      <c r="D122" s="483">
        <f>SUM(' REPARTITION ED'!E25)</f>
        <v>0</v>
      </c>
      <c r="E122" s="484">
        <f t="shared" si="1"/>
        <v>0</v>
      </c>
      <c r="F122" s="94">
        <f t="shared" si="0"/>
        <v>0</v>
      </c>
      <c r="I122" s="26"/>
    </row>
    <row r="123" spans="1:9" ht="27" customHeight="1">
      <c r="A123" s="84" t="s">
        <v>25</v>
      </c>
      <c r="B123" s="482">
        <f>SUM(' REPARTITION ED'!B26)</f>
        <v>0</v>
      </c>
      <c r="C123" s="447">
        <f>SUM(' REPARTITION ED'!C26)</f>
        <v>0</v>
      </c>
      <c r="D123" s="483">
        <f>SUM(' REPARTITION ED'!E26)</f>
        <v>0</v>
      </c>
      <c r="E123" s="484">
        <f t="shared" si="1"/>
        <v>0</v>
      </c>
      <c r="F123" s="94">
        <f t="shared" si="0"/>
        <v>0</v>
      </c>
      <c r="I123" s="26"/>
    </row>
    <row r="124" spans="1:9" ht="27" customHeight="1">
      <c r="A124" s="84" t="s">
        <v>26</v>
      </c>
      <c r="B124" s="158">
        <v>8</v>
      </c>
      <c r="C124" s="447">
        <f>SUM(' REPARTITION ED'!C27)</f>
        <v>0</v>
      </c>
      <c r="D124" s="483">
        <f>SUM(' REPARTITION ED'!E27)</f>
        <v>0</v>
      </c>
      <c r="E124" s="484">
        <f t="shared" si="1"/>
        <v>0</v>
      </c>
      <c r="F124" s="94">
        <f t="shared" si="0"/>
        <v>0</v>
      </c>
      <c r="G124" s="31"/>
      <c r="I124" s="26"/>
    </row>
    <row r="125" spans="1:9" ht="27" customHeight="1">
      <c r="A125" s="84" t="s">
        <v>86</v>
      </c>
      <c r="B125" s="64">
        <v>4</v>
      </c>
      <c r="C125" s="447">
        <f>SUM(' REPARTITION ED'!C28)</f>
        <v>0</v>
      </c>
      <c r="D125" s="483">
        <f>SUM(' REPARTITION ED'!E28)</f>
        <v>0</v>
      </c>
      <c r="E125" s="484">
        <f t="shared" si="1"/>
        <v>0</v>
      </c>
      <c r="F125" s="94">
        <f t="shared" si="0"/>
        <v>0</v>
      </c>
      <c r="I125" s="26"/>
    </row>
    <row r="126" spans="1:9" ht="27" customHeight="1">
      <c r="A126" s="84" t="s">
        <v>73</v>
      </c>
      <c r="B126" s="71">
        <v>2</v>
      </c>
      <c r="C126" s="447">
        <f>SUM(' REPARTITION ED'!C29)</f>
        <v>0</v>
      </c>
      <c r="D126" s="483">
        <f>SUM(' REPARTITION ED'!E29)</f>
        <v>0</v>
      </c>
      <c r="E126" s="484">
        <f>E125+C126</f>
        <v>0</v>
      </c>
      <c r="F126" s="87"/>
      <c r="G126" s="31"/>
      <c r="I126" s="26"/>
    </row>
    <row r="127" spans="1:9" ht="27" customHeight="1">
      <c r="A127" s="84" t="s">
        <v>87</v>
      </c>
      <c r="B127" s="71">
        <v>1</v>
      </c>
      <c r="C127" s="447">
        <f>SUM(' REPARTITION ED'!C30)</f>
        <v>0</v>
      </c>
      <c r="D127" s="483">
        <f>F126</f>
        <v>0</v>
      </c>
      <c r="E127" s="484">
        <f t="shared" si="1"/>
        <v>0</v>
      </c>
      <c r="F127" s="87"/>
      <c r="G127" s="31"/>
      <c r="I127" s="26"/>
    </row>
    <row r="128" spans="1:9" ht="6.75" customHeight="1">
      <c r="A128" s="824" t="s">
        <v>70</v>
      </c>
      <c r="B128" s="825"/>
      <c r="C128" s="159" t="e">
        <f>C126/B129</f>
        <v>#DIV/0!</v>
      </c>
      <c r="D128" s="13"/>
      <c r="E128" s="85"/>
      <c r="F128" s="5"/>
      <c r="I128" s="26"/>
    </row>
    <row r="129" spans="1:4" ht="27" customHeight="1">
      <c r="A129" s="85">
        <v>4</v>
      </c>
      <c r="B129" s="156"/>
      <c r="C129" s="85">
        <f>IF(B20&lt;&gt;"",12,IF(B21&lt;&gt;"",8,IF(B22&lt;&gt;"",4,0)))</f>
        <v>12</v>
      </c>
      <c r="D129" s="394"/>
    </row>
    <row r="130" spans="1:6" ht="24.75" customHeight="1">
      <c r="A130" s="677">
        <f>C12</f>
        <v>0</v>
      </c>
      <c r="B130" s="677"/>
      <c r="C130" s="677"/>
      <c r="D130" s="678"/>
      <c r="E130" s="14" t="s">
        <v>2</v>
      </c>
      <c r="F130" s="485">
        <f>E13</f>
        <v>0</v>
      </c>
    </row>
    <row r="131" spans="1:6" ht="24.75" customHeight="1">
      <c r="A131" s="320"/>
      <c r="B131" s="412" t="s">
        <v>117</v>
      </c>
      <c r="C131" s="574" t="str">
        <f>IF(B20="X","TRIPLETTES : 3 chèques de : ",IF(B21="X","DOUBLETTES : 2 chèques de : ",IF(B22="X","TETE A TETE : 1 chèque de : ","")))</f>
        <v>TRIPLETTES : 3 chèques de : </v>
      </c>
      <c r="D131" s="576"/>
      <c r="E131" s="826">
        <f>SUM(' REPARTITION ED'!E33)</f>
        <v>0</v>
      </c>
      <c r="F131" s="827"/>
    </row>
    <row r="132" spans="1:6" ht="24.75" customHeight="1">
      <c r="A132" s="321"/>
      <c r="B132" s="409" t="s">
        <v>118</v>
      </c>
      <c r="C132" s="574" t="str">
        <f>IF(B20="X","TRIPLETTES : 3 chèques de : ",IF(B21="X","DOUBLETTES : 2 chèques de : ",IF(B22="X","TETE A TETE : 1 chèque de : ","")))</f>
        <v>TRIPLETTES : 3 chèques de : </v>
      </c>
      <c r="D132" s="576"/>
      <c r="E132" s="826">
        <f>SUM(' REPARTITION ED'!E34)</f>
        <v>0</v>
      </c>
      <c r="F132" s="827"/>
    </row>
    <row r="133" spans="1:6" ht="24.75" customHeight="1">
      <c r="A133" s="633" t="s">
        <v>16</v>
      </c>
      <c r="B133" s="633"/>
      <c r="C133" s="633"/>
      <c r="D133" s="633"/>
      <c r="E133" s="633"/>
      <c r="F133" s="633"/>
    </row>
    <row r="134" spans="1:6" ht="6" customHeight="1" thickBot="1">
      <c r="A134" s="12"/>
      <c r="B134" s="12"/>
      <c r="C134" s="12"/>
      <c r="D134" s="12"/>
      <c r="E134" s="12"/>
      <c r="F134" s="12"/>
    </row>
    <row r="135" spans="1:6" ht="20.25" customHeight="1" thickTop="1">
      <c r="A135" s="418" t="s">
        <v>2</v>
      </c>
      <c r="B135" s="2" t="s">
        <v>3</v>
      </c>
      <c r="C135" s="679" t="s">
        <v>4</v>
      </c>
      <c r="D135" s="418" t="s">
        <v>2</v>
      </c>
      <c r="E135" s="681" t="s">
        <v>48</v>
      </c>
      <c r="F135" s="683" t="s">
        <v>30</v>
      </c>
    </row>
    <row r="136" spans="1:6" ht="20.25" customHeight="1" thickBot="1">
      <c r="A136" s="419" t="s">
        <v>6</v>
      </c>
      <c r="B136" s="3"/>
      <c r="C136" s="680"/>
      <c r="D136" s="419" t="s">
        <v>8</v>
      </c>
      <c r="E136" s="682"/>
      <c r="F136" s="684"/>
    </row>
    <row r="137" spans="1:9" ht="20.25" customHeight="1" thickBot="1" thickTop="1">
      <c r="A137" s="486">
        <f>SUM(A97)</f>
        <v>0</v>
      </c>
      <c r="B137" s="487">
        <f>IF(' REPARTITION ED'!F12=3,B97,B97)</f>
        <v>0</v>
      </c>
      <c r="C137" s="487">
        <f>IF(' REPARTITION ED'!F12=3,C97,C97)</f>
        <v>0</v>
      </c>
      <c r="D137" s="488">
        <f>IF(' REPARTITION ED'!F12=3,D97,D97)</f>
        <v>0</v>
      </c>
      <c r="E137" s="489">
        <f>IF(' REPARTITION ED'!F12=3,E131,E131)</f>
        <v>0</v>
      </c>
      <c r="F137" s="315"/>
      <c r="I137" s="27"/>
    </row>
    <row r="138" spans="1:9" ht="20.25" customHeight="1" thickBot="1" thickTop="1">
      <c r="A138" s="490">
        <f>SUM(A98)</f>
        <v>0</v>
      </c>
      <c r="B138" s="491">
        <f>IF(' REPARTITION ED'!F12&lt;&gt;1,B98,"")</f>
        <v>0</v>
      </c>
      <c r="C138" s="491">
        <f>IF(' REPARTITION ED'!F12&lt;&gt;1,C98,"")</f>
        <v>0</v>
      </c>
      <c r="D138" s="492">
        <f>IF(' REPARTITION ED'!F12&lt;&gt;1,D98,"")</f>
        <v>0</v>
      </c>
      <c r="E138" s="489">
        <f>IF(' REPARTITION ED'!F12&lt;&gt;1,E131,"")</f>
        <v>0</v>
      </c>
      <c r="F138" s="317"/>
      <c r="I138" s="27"/>
    </row>
    <row r="139" spans="1:9" ht="20.25" customHeight="1" thickBot="1" thickTop="1">
      <c r="A139" s="493">
        <f>SUM(A99)</f>
        <v>0</v>
      </c>
      <c r="B139" s="491">
        <f>IF(' REPARTITION ED'!F12=3,B99,"")</f>
        <v>0</v>
      </c>
      <c r="C139" s="491">
        <f>IF(' REPARTITION ED'!F12=3,C99,"")</f>
        <v>0</v>
      </c>
      <c r="D139" s="492">
        <f>IF(' REPARTITION ED'!F12=3,D99,"")</f>
        <v>0</v>
      </c>
      <c r="E139" s="489">
        <f>IF(' REPARTITION ED'!F12=3,E131,"")</f>
        <v>0</v>
      </c>
      <c r="F139" s="317"/>
      <c r="I139" s="27"/>
    </row>
    <row r="140" spans="1:9" ht="20.25" customHeight="1" thickBot="1" thickTop="1">
      <c r="A140" s="494">
        <f>SUM(A93)</f>
        <v>0</v>
      </c>
      <c r="B140" s="495">
        <f>IF(' REPARTITION ED'!F12=3,B93,B93)</f>
        <v>0</v>
      </c>
      <c r="C140" s="491">
        <f>IF(' REPARTITION ED'!F12=3,C93,C93)</f>
        <v>0</v>
      </c>
      <c r="D140" s="496">
        <f>IF(' REPARTITION ED'!F12=3,D93,D93)</f>
        <v>0</v>
      </c>
      <c r="E140" s="489">
        <f>IF(' REPARTITION ED'!F12=3,E132,E132)</f>
        <v>0</v>
      </c>
      <c r="F140" s="317"/>
      <c r="I140" s="27"/>
    </row>
    <row r="141" spans="1:9" ht="20.25" customHeight="1" thickBot="1" thickTop="1">
      <c r="A141" s="490">
        <f>SUM(A94)</f>
        <v>0</v>
      </c>
      <c r="B141" s="491">
        <f>IF(' REPARTITION ED'!F12&lt;&gt;1,B94,"")</f>
        <v>0</v>
      </c>
      <c r="C141" s="491">
        <f>IF(' REPARTITION ED'!F12&lt;&gt;1,C94,"")</f>
        <v>0</v>
      </c>
      <c r="D141" s="492">
        <f>IF(' REPARTITION ED'!F12&lt;&gt;1,D94,"")</f>
        <v>0</v>
      </c>
      <c r="E141" s="489">
        <f>IF(' REPARTITION ED'!F12&lt;&gt;1,E132,"")</f>
        <v>0</v>
      </c>
      <c r="F141" s="317"/>
      <c r="I141" s="27"/>
    </row>
    <row r="142" spans="1:9" ht="20.25" customHeight="1" thickBot="1" thickTop="1">
      <c r="A142" s="497">
        <f>SUM(A95)</f>
        <v>0</v>
      </c>
      <c r="B142" s="498">
        <f>IF(' REPARTITION ED'!F12=3,B95,"")</f>
        <v>0</v>
      </c>
      <c r="C142" s="498">
        <f>IF(' REPARTITION ED'!F12=3,C95,"")</f>
        <v>0</v>
      </c>
      <c r="D142" s="499">
        <f>IF(' REPARTITION ED'!F12=3,D95,"")</f>
        <v>0</v>
      </c>
      <c r="E142" s="489">
        <f>IF(' REPARTITION ED'!F12=3,E132,"")</f>
        <v>0</v>
      </c>
      <c r="F142" s="316"/>
      <c r="I142" s="27"/>
    </row>
    <row r="143" spans="1:6" ht="20.25" customHeight="1" thickTop="1">
      <c r="A143" s="633" t="s">
        <v>31</v>
      </c>
      <c r="B143" s="633"/>
      <c r="C143" s="633"/>
      <c r="D143" s="633"/>
      <c r="E143" s="633"/>
      <c r="F143" s="633"/>
    </row>
    <row r="144" spans="2:6" ht="20.25" customHeight="1">
      <c r="B144" s="500">
        <f aca="true" t="shared" si="2" ref="B144:B149">B137</f>
        <v>0</v>
      </c>
      <c r="C144" s="501">
        <f aca="true" t="shared" si="3" ref="C144:C149">B144</f>
        <v>0</v>
      </c>
      <c r="D144" s="634" t="s">
        <v>46</v>
      </c>
      <c r="E144" s="635"/>
      <c r="F144" s="636"/>
    </row>
    <row r="145" spans="2:6" ht="20.25" customHeight="1">
      <c r="B145" s="502">
        <f t="shared" si="2"/>
        <v>0</v>
      </c>
      <c r="C145" s="501">
        <f t="shared" si="3"/>
        <v>0</v>
      </c>
      <c r="D145" s="637"/>
      <c r="E145" s="638"/>
      <c r="F145" s="639"/>
    </row>
    <row r="146" spans="2:6" ht="20.25" customHeight="1">
      <c r="B146" s="502">
        <f t="shared" si="2"/>
        <v>0</v>
      </c>
      <c r="C146" s="501">
        <f t="shared" si="3"/>
        <v>0</v>
      </c>
      <c r="D146" s="640"/>
      <c r="E146" s="641"/>
      <c r="F146" s="642"/>
    </row>
    <row r="147" spans="2:6" ht="20.25" customHeight="1">
      <c r="B147" s="502">
        <f t="shared" si="2"/>
        <v>0</v>
      </c>
      <c r="C147" s="501">
        <f t="shared" si="3"/>
        <v>0</v>
      </c>
      <c r="D147" s="643"/>
      <c r="E147" s="643"/>
      <c r="F147" s="643"/>
    </row>
    <row r="148" spans="2:6" ht="20.25" customHeight="1">
      <c r="B148" s="502">
        <f t="shared" si="2"/>
        <v>0</v>
      </c>
      <c r="C148" s="501">
        <f t="shared" si="3"/>
        <v>0</v>
      </c>
      <c r="D148" s="643"/>
      <c r="E148" s="643"/>
      <c r="F148" s="643"/>
    </row>
    <row r="149" spans="2:6" ht="20.25" customHeight="1">
      <c r="B149" s="502">
        <f t="shared" si="2"/>
        <v>0</v>
      </c>
      <c r="C149" s="501">
        <f t="shared" si="3"/>
        <v>0</v>
      </c>
      <c r="D149" s="643"/>
      <c r="E149" s="643"/>
      <c r="F149" s="643"/>
    </row>
    <row r="150" spans="2:6" ht="9" customHeight="1">
      <c r="B150" s="11"/>
      <c r="D150" s="643"/>
      <c r="E150" s="643"/>
      <c r="F150" s="643"/>
    </row>
    <row r="151" spans="1:4" ht="18" customHeight="1">
      <c r="A151" s="671" t="s">
        <v>32</v>
      </c>
      <c r="B151" s="671"/>
      <c r="C151" s="503">
        <f>SUM(E137:E142)</f>
        <v>0</v>
      </c>
      <c r="D151" s="11"/>
    </row>
    <row r="152" spans="2:4" ht="6" customHeight="1">
      <c r="B152" s="11"/>
      <c r="D152" s="11"/>
    </row>
    <row r="153" spans="1:6" ht="18" customHeight="1">
      <c r="A153" s="7" t="s">
        <v>33</v>
      </c>
      <c r="B153" s="672">
        <f>E12</f>
        <v>0</v>
      </c>
      <c r="C153" s="673"/>
      <c r="D153" s="10" t="s">
        <v>34</v>
      </c>
      <c r="E153" s="674"/>
      <c r="F153" s="675"/>
    </row>
    <row r="154" spans="2:4" ht="6" customHeight="1">
      <c r="B154" s="11"/>
      <c r="D154" s="11"/>
    </row>
    <row r="155" spans="1:6" ht="18" customHeight="1">
      <c r="A155" s="670" t="s">
        <v>35</v>
      </c>
      <c r="B155" s="670"/>
      <c r="C155" s="504">
        <f>C17</f>
      </c>
      <c r="D155" s="9"/>
      <c r="E155" s="676"/>
      <c r="F155" s="676"/>
    </row>
    <row r="156" spans="1:6" ht="6" customHeight="1">
      <c r="A156" s="424"/>
      <c r="B156" s="424"/>
      <c r="C156" s="505"/>
      <c r="D156" s="6"/>
      <c r="E156" s="28"/>
      <c r="F156" s="28"/>
    </row>
    <row r="157" spans="1:4" ht="18" customHeight="1">
      <c r="A157" s="670" t="s">
        <v>36</v>
      </c>
      <c r="B157" s="670"/>
      <c r="C157" s="506">
        <f>C42</f>
      </c>
      <c r="D157" s="11"/>
    </row>
    <row r="158" spans="1:4" ht="6.75" customHeight="1">
      <c r="A158" s="670"/>
      <c r="B158" s="670"/>
      <c r="C158" s="20"/>
      <c r="D158" s="11"/>
    </row>
    <row r="159" spans="1:6" ht="18" customHeight="1">
      <c r="A159" s="664" t="s">
        <v>139</v>
      </c>
      <c r="B159" s="664"/>
      <c r="C159" s="664"/>
      <c r="D159" s="664"/>
      <c r="E159" s="664"/>
      <c r="F159" s="664"/>
    </row>
    <row r="160" spans="1:6" ht="18" customHeight="1">
      <c r="A160" s="664"/>
      <c r="B160" s="664"/>
      <c r="C160" s="664"/>
      <c r="D160" s="664"/>
      <c r="E160" s="664"/>
      <c r="F160" s="664"/>
    </row>
    <row r="161" spans="1:6" ht="18" customHeight="1">
      <c r="A161" s="664" t="s">
        <v>83</v>
      </c>
      <c r="B161" s="664"/>
      <c r="C161" s="664"/>
      <c r="D161" s="664"/>
      <c r="E161" s="664"/>
      <c r="F161" s="664"/>
    </row>
    <row r="162" spans="1:6" ht="18" customHeight="1">
      <c r="A162" s="664" t="s">
        <v>85</v>
      </c>
      <c r="B162" s="664"/>
      <c r="C162" s="664"/>
      <c r="D162" s="664"/>
      <c r="E162" s="664"/>
      <c r="F162" s="664"/>
    </row>
    <row r="163" spans="1:6" ht="18" customHeight="1">
      <c r="A163" s="664" t="s">
        <v>60</v>
      </c>
      <c r="B163" s="664"/>
      <c r="C163" s="664"/>
      <c r="D163" s="664"/>
      <c r="E163" s="664"/>
      <c r="F163" s="664"/>
    </row>
    <row r="164" spans="1:6" ht="18" customHeight="1">
      <c r="A164" s="664" t="s">
        <v>61</v>
      </c>
      <c r="B164" s="664"/>
      <c r="C164" s="664"/>
      <c r="D164" s="664"/>
      <c r="E164" s="664"/>
      <c r="F164" s="664"/>
    </row>
    <row r="165" spans="1:6" ht="2.25" customHeight="1">
      <c r="A165" s="86"/>
      <c r="B165" s="86"/>
      <c r="C165" s="86"/>
      <c r="D165" s="665"/>
      <c r="E165" s="666"/>
      <c r="F165" s="666"/>
    </row>
    <row r="166" spans="1:6" ht="1.5" customHeight="1">
      <c r="A166" s="162"/>
      <c r="B166" s="162"/>
      <c r="C166" s="162"/>
      <c r="D166" s="163"/>
      <c r="E166" s="161"/>
      <c r="F166" s="161"/>
    </row>
    <row r="167" spans="1:6" ht="32.25" customHeight="1" thickBot="1">
      <c r="A167" s="667" t="s">
        <v>72</v>
      </c>
      <c r="B167" s="667"/>
      <c r="C167" s="667"/>
      <c r="D167" s="667"/>
      <c r="E167" s="667"/>
      <c r="F167" s="667"/>
    </row>
    <row r="168" spans="1:6" ht="21.75" customHeight="1">
      <c r="A168" s="668"/>
      <c r="B168" s="668"/>
      <c r="C168" s="668"/>
      <c r="D168" s="668"/>
      <c r="E168" s="668"/>
      <c r="F168" s="668"/>
    </row>
    <row r="169" spans="1:6" ht="18" customHeight="1">
      <c r="A169" s="669"/>
      <c r="B169" s="669"/>
      <c r="C169" s="669"/>
      <c r="D169" s="669"/>
      <c r="E169" s="669"/>
      <c r="F169" s="669"/>
    </row>
    <row r="170" spans="1:6" ht="18.75" customHeight="1">
      <c r="A170" s="661"/>
      <c r="B170" s="661"/>
      <c r="C170" s="205"/>
      <c r="D170" s="206"/>
      <c r="E170" s="206"/>
      <c r="F170" s="206"/>
    </row>
    <row r="171" spans="1:6" ht="18" customHeight="1">
      <c r="A171" s="661"/>
      <c r="B171" s="661"/>
      <c r="C171" s="205"/>
      <c r="D171" s="206"/>
      <c r="E171" s="206"/>
      <c r="F171" s="206"/>
    </row>
    <row r="172" spans="1:6" ht="18" customHeight="1">
      <c r="A172" s="661"/>
      <c r="B172" s="661"/>
      <c r="C172" s="205"/>
      <c r="D172" s="206"/>
      <c r="E172" s="206"/>
      <c r="F172" s="206"/>
    </row>
    <row r="173" spans="1:6" ht="18" customHeight="1">
      <c r="A173" s="661"/>
      <c r="B173" s="661"/>
      <c r="C173" s="205"/>
      <c r="D173" s="206"/>
      <c r="E173" s="206"/>
      <c r="F173" s="206"/>
    </row>
    <row r="174" spans="1:6" ht="18" customHeight="1">
      <c r="A174" s="663"/>
      <c r="B174" s="663"/>
      <c r="C174" s="205"/>
      <c r="D174" s="206"/>
      <c r="E174" s="206"/>
      <c r="F174" s="206"/>
    </row>
    <row r="175" spans="1:6" ht="18" customHeight="1">
      <c r="A175" s="661"/>
      <c r="B175" s="661"/>
      <c r="C175" s="205"/>
      <c r="D175" s="206"/>
      <c r="E175" s="206"/>
      <c r="F175" s="206"/>
    </row>
    <row r="176" spans="1:6" ht="18" customHeight="1">
      <c r="A176" s="661"/>
      <c r="B176" s="661"/>
      <c r="C176" s="205"/>
      <c r="D176" s="206"/>
      <c r="E176" s="206"/>
      <c r="F176" s="206"/>
    </row>
    <row r="177" spans="1:6" ht="18" customHeight="1">
      <c r="A177" s="661"/>
      <c r="B177" s="661"/>
      <c r="C177" s="205"/>
      <c r="D177" s="206"/>
      <c r="E177" s="206"/>
      <c r="F177" s="206"/>
    </row>
    <row r="178" spans="1:6" ht="18" customHeight="1">
      <c r="A178" s="661"/>
      <c r="B178" s="661"/>
      <c r="C178" s="205"/>
      <c r="D178" s="206"/>
      <c r="E178" s="206"/>
      <c r="F178" s="206"/>
    </row>
    <row r="179" spans="1:6" ht="18" customHeight="1">
      <c r="A179" s="662"/>
      <c r="B179" s="662"/>
      <c r="C179" s="205"/>
      <c r="D179" s="206"/>
      <c r="E179" s="206"/>
      <c r="F179" s="206"/>
    </row>
    <row r="180" spans="1:6" ht="18" customHeight="1">
      <c r="A180" s="651"/>
      <c r="B180" s="651"/>
      <c r="C180" s="207"/>
      <c r="D180" s="206"/>
      <c r="E180" s="206"/>
      <c r="F180" s="206"/>
    </row>
    <row r="181" spans="1:6" ht="18" customHeight="1">
      <c r="A181" s="651"/>
      <c r="B181" s="651"/>
      <c r="C181" s="207"/>
      <c r="D181" s="206"/>
      <c r="E181" s="206"/>
      <c r="F181" s="206"/>
    </row>
    <row r="182" spans="1:6" ht="18" customHeight="1">
      <c r="A182" s="651"/>
      <c r="B182" s="651"/>
      <c r="C182" s="207"/>
      <c r="D182" s="206"/>
      <c r="E182" s="206"/>
      <c r="F182" s="206"/>
    </row>
    <row r="183" spans="1:6" ht="7.5" customHeight="1" thickBot="1">
      <c r="A183" s="206"/>
      <c r="B183" s="206"/>
      <c r="C183" s="206"/>
      <c r="D183" s="206"/>
      <c r="E183" s="206"/>
      <c r="F183" s="206"/>
    </row>
    <row r="184" spans="1:6" ht="22.5" customHeight="1" thickBot="1">
      <c r="A184" s="652"/>
      <c r="B184" s="653"/>
      <c r="C184" s="653"/>
      <c r="D184" s="653"/>
      <c r="E184" s="653"/>
      <c r="F184" s="654"/>
    </row>
    <row r="185" spans="1:6" ht="18" customHeight="1">
      <c r="A185" s="655"/>
      <c r="B185" s="655"/>
      <c r="C185" s="655"/>
      <c r="D185" s="655"/>
      <c r="E185" s="655"/>
      <c r="F185" s="655"/>
    </row>
    <row r="186" spans="1:6" ht="20.25" customHeight="1">
      <c r="A186" s="202"/>
      <c r="B186" s="202"/>
      <c r="C186" s="202"/>
      <c r="D186" s="202"/>
      <c r="E186" s="202"/>
      <c r="F186" s="202"/>
    </row>
    <row r="187" spans="1:6" ht="18" customHeight="1" thickBot="1">
      <c r="A187" s="656" t="s">
        <v>56</v>
      </c>
      <c r="B187" s="656"/>
      <c r="C187" s="656"/>
      <c r="D187" s="656"/>
      <c r="E187" s="656"/>
      <c r="F187" s="656"/>
    </row>
    <row r="188" spans="1:6" ht="18" customHeight="1" thickTop="1">
      <c r="A188" s="15" t="s">
        <v>2</v>
      </c>
      <c r="B188" s="223" t="s">
        <v>3</v>
      </c>
      <c r="C188" s="657" t="s">
        <v>4</v>
      </c>
      <c r="D188" s="223" t="s">
        <v>2</v>
      </c>
      <c r="E188" s="659" t="s">
        <v>50</v>
      </c>
      <c r="F188" s="659" t="s">
        <v>51</v>
      </c>
    </row>
    <row r="189" spans="1:6" ht="18" customHeight="1" thickBot="1">
      <c r="A189" s="16" t="s">
        <v>6</v>
      </c>
      <c r="B189" s="224" t="s">
        <v>7</v>
      </c>
      <c r="C189" s="658"/>
      <c r="D189" s="224" t="s">
        <v>8</v>
      </c>
      <c r="E189" s="660"/>
      <c r="F189" s="660"/>
    </row>
    <row r="190" spans="1:6" ht="8.25" customHeight="1" thickBot="1" thickTop="1">
      <c r="A190" s="648"/>
      <c r="B190" s="649"/>
      <c r="C190" s="649"/>
      <c r="D190" s="649"/>
      <c r="E190" s="649"/>
      <c r="F190" s="650"/>
    </row>
    <row r="191" spans="1:6" ht="16.5" customHeight="1" thickTop="1">
      <c r="A191" s="95"/>
      <c r="B191" s="96"/>
      <c r="C191" s="96"/>
      <c r="D191" s="97"/>
      <c r="E191" s="645"/>
      <c r="F191" s="208"/>
    </row>
    <row r="192" spans="1:6" ht="16.5" customHeight="1">
      <c r="A192" s="98"/>
      <c r="B192" s="99"/>
      <c r="C192" s="99"/>
      <c r="D192" s="100"/>
      <c r="E192" s="646"/>
      <c r="F192" s="209"/>
    </row>
    <row r="193" spans="1:6" ht="16.5" customHeight="1" thickBot="1">
      <c r="A193" s="101"/>
      <c r="B193" s="102"/>
      <c r="C193" s="102"/>
      <c r="D193" s="103"/>
      <c r="E193" s="647"/>
      <c r="F193" s="210"/>
    </row>
    <row r="194" spans="1:6" ht="16.5" customHeight="1" thickTop="1">
      <c r="A194" s="104"/>
      <c r="B194" s="105"/>
      <c r="C194" s="105"/>
      <c r="D194" s="106"/>
      <c r="E194" s="646"/>
      <c r="F194" s="211"/>
    </row>
    <row r="195" spans="1:6" ht="16.5" customHeight="1">
      <c r="A195" s="107"/>
      <c r="B195" s="108"/>
      <c r="C195" s="108"/>
      <c r="D195" s="109"/>
      <c r="E195" s="646"/>
      <c r="F195" s="212"/>
    </row>
    <row r="196" spans="1:6" ht="16.5" customHeight="1" thickBot="1">
      <c r="A196" s="110"/>
      <c r="B196" s="111"/>
      <c r="C196" s="111"/>
      <c r="D196" s="112"/>
      <c r="E196" s="647"/>
      <c r="F196" s="213"/>
    </row>
    <row r="197" spans="1:6" ht="16.5" customHeight="1" thickTop="1">
      <c r="A197" s="95"/>
      <c r="B197" s="96"/>
      <c r="C197" s="96"/>
      <c r="D197" s="113"/>
      <c r="E197" s="646"/>
      <c r="F197" s="208"/>
    </row>
    <row r="198" spans="1:6" ht="16.5" customHeight="1">
      <c r="A198" s="98"/>
      <c r="B198" s="99"/>
      <c r="C198" s="99"/>
      <c r="D198" s="100"/>
      <c r="E198" s="646"/>
      <c r="F198" s="209"/>
    </row>
    <row r="199" spans="1:6" ht="16.5" customHeight="1" thickBot="1">
      <c r="A199" s="101"/>
      <c r="B199" s="102"/>
      <c r="C199" s="102"/>
      <c r="D199" s="114"/>
      <c r="E199" s="647"/>
      <c r="F199" s="210"/>
    </row>
    <row r="200" spans="1:6" ht="16.5" customHeight="1" thickTop="1">
      <c r="A200" s="115"/>
      <c r="B200" s="116"/>
      <c r="C200" s="116"/>
      <c r="D200" s="117"/>
      <c r="E200" s="646"/>
      <c r="F200" s="214"/>
    </row>
    <row r="201" spans="1:6" ht="16.5" customHeight="1">
      <c r="A201" s="118"/>
      <c r="B201" s="119"/>
      <c r="C201" s="119"/>
      <c r="D201" s="120"/>
      <c r="E201" s="646"/>
      <c r="F201" s="215"/>
    </row>
    <row r="202" spans="1:6" ht="16.5" customHeight="1" thickBot="1">
      <c r="A202" s="121"/>
      <c r="B202" s="122"/>
      <c r="C202" s="122"/>
      <c r="D202" s="123"/>
      <c r="E202" s="647"/>
      <c r="F202" s="216"/>
    </row>
    <row r="203" spans="1:6" ht="16.5" customHeight="1" thickTop="1">
      <c r="A203" s="95"/>
      <c r="B203" s="96"/>
      <c r="C203" s="96"/>
      <c r="D203" s="97"/>
      <c r="E203" s="645"/>
      <c r="F203" s="208"/>
    </row>
    <row r="204" spans="1:6" ht="16.5" customHeight="1">
      <c r="A204" s="98"/>
      <c r="B204" s="99"/>
      <c r="C204" s="99"/>
      <c r="D204" s="100"/>
      <c r="E204" s="646"/>
      <c r="F204" s="209"/>
    </row>
    <row r="205" spans="1:6" ht="16.5" customHeight="1" thickBot="1">
      <c r="A205" s="101"/>
      <c r="B205" s="102"/>
      <c r="C205" s="102"/>
      <c r="D205" s="103"/>
      <c r="E205" s="647"/>
      <c r="F205" s="210"/>
    </row>
    <row r="206" spans="1:6" ht="16.5" customHeight="1" thickTop="1">
      <c r="A206" s="104"/>
      <c r="B206" s="105"/>
      <c r="C206" s="105"/>
      <c r="D206" s="106"/>
      <c r="E206" s="645"/>
      <c r="F206" s="211"/>
    </row>
    <row r="207" spans="1:6" ht="16.5" customHeight="1">
      <c r="A207" s="107"/>
      <c r="B207" s="108"/>
      <c r="C207" s="108"/>
      <c r="D207" s="109"/>
      <c r="E207" s="646"/>
      <c r="F207" s="212"/>
    </row>
    <row r="208" spans="1:6" ht="16.5" customHeight="1" thickBot="1">
      <c r="A208" s="110"/>
      <c r="B208" s="111"/>
      <c r="C208" s="111"/>
      <c r="D208" s="124"/>
      <c r="E208" s="647"/>
      <c r="F208" s="213"/>
    </row>
    <row r="209" spans="1:6" ht="16.5" customHeight="1" thickTop="1">
      <c r="A209" s="95"/>
      <c r="B209" s="96"/>
      <c r="C209" s="96"/>
      <c r="D209" s="97"/>
      <c r="E209" s="645"/>
      <c r="F209" s="208"/>
    </row>
    <row r="210" spans="1:6" ht="16.5" customHeight="1">
      <c r="A210" s="98"/>
      <c r="B210" s="99"/>
      <c r="C210" s="99"/>
      <c r="D210" s="100"/>
      <c r="E210" s="646"/>
      <c r="F210" s="209"/>
    </row>
    <row r="211" spans="1:6" ht="16.5" customHeight="1" thickBot="1">
      <c r="A211" s="101"/>
      <c r="B211" s="102"/>
      <c r="C211" s="102"/>
      <c r="D211" s="103"/>
      <c r="E211" s="647"/>
      <c r="F211" s="210"/>
    </row>
    <row r="212" spans="1:6" ht="16.5" customHeight="1" thickTop="1">
      <c r="A212" s="115"/>
      <c r="B212" s="116"/>
      <c r="C212" s="116"/>
      <c r="D212" s="125"/>
      <c r="E212" s="645"/>
      <c r="F212" s="214"/>
    </row>
    <row r="213" spans="1:6" ht="16.5" customHeight="1">
      <c r="A213" s="118"/>
      <c r="B213" s="119"/>
      <c r="C213" s="119"/>
      <c r="D213" s="120"/>
      <c r="E213" s="646"/>
      <c r="F213" s="215"/>
    </row>
    <row r="214" spans="1:6" ht="16.5" customHeight="1" thickBot="1">
      <c r="A214" s="121"/>
      <c r="B214" s="122"/>
      <c r="C214" s="122"/>
      <c r="D214" s="123"/>
      <c r="E214" s="647"/>
      <c r="F214" s="216"/>
    </row>
    <row r="215" spans="1:6" ht="16.5" customHeight="1" thickTop="1">
      <c r="A215" s="95"/>
      <c r="B215" s="96"/>
      <c r="C215" s="96"/>
      <c r="D215" s="97"/>
      <c r="E215" s="645"/>
      <c r="F215" s="208"/>
    </row>
    <row r="216" spans="1:6" ht="16.5" customHeight="1">
      <c r="A216" s="98"/>
      <c r="B216" s="99"/>
      <c r="C216" s="99"/>
      <c r="D216" s="100"/>
      <c r="E216" s="646"/>
      <c r="F216" s="209"/>
    </row>
    <row r="217" spans="1:6" ht="16.5" customHeight="1" thickBot="1">
      <c r="A217" s="101"/>
      <c r="B217" s="102"/>
      <c r="C217" s="102"/>
      <c r="D217" s="103"/>
      <c r="E217" s="647"/>
      <c r="F217" s="210"/>
    </row>
    <row r="218" spans="1:6" ht="16.5" customHeight="1" thickTop="1">
      <c r="A218" s="104"/>
      <c r="B218" s="105"/>
      <c r="C218" s="105"/>
      <c r="D218" s="106"/>
      <c r="E218" s="646"/>
      <c r="F218" s="211"/>
    </row>
    <row r="219" spans="1:6" ht="16.5" customHeight="1">
      <c r="A219" s="107"/>
      <c r="B219" s="108"/>
      <c r="C219" s="108"/>
      <c r="D219" s="109"/>
      <c r="E219" s="646"/>
      <c r="F219" s="212"/>
    </row>
    <row r="220" spans="1:6" ht="16.5" customHeight="1" thickBot="1">
      <c r="A220" s="110"/>
      <c r="B220" s="111"/>
      <c r="C220" s="111"/>
      <c r="D220" s="112"/>
      <c r="E220" s="647"/>
      <c r="F220" s="213"/>
    </row>
    <row r="221" spans="1:6" ht="16.5" customHeight="1" thickTop="1">
      <c r="A221" s="95"/>
      <c r="B221" s="96"/>
      <c r="C221" s="96"/>
      <c r="D221" s="113"/>
      <c r="E221" s="646"/>
      <c r="F221" s="208"/>
    </row>
    <row r="222" spans="1:6" ht="16.5" customHeight="1">
      <c r="A222" s="98"/>
      <c r="B222" s="99"/>
      <c r="C222" s="99"/>
      <c r="D222" s="100"/>
      <c r="E222" s="646"/>
      <c r="F222" s="209"/>
    </row>
    <row r="223" spans="1:6" ht="16.5" customHeight="1" thickBot="1">
      <c r="A223" s="101"/>
      <c r="B223" s="102"/>
      <c r="C223" s="102"/>
      <c r="D223" s="114"/>
      <c r="E223" s="647"/>
      <c r="F223" s="210"/>
    </row>
    <row r="224" spans="1:6" ht="16.5" customHeight="1" thickTop="1">
      <c r="A224" s="115"/>
      <c r="B224" s="116"/>
      <c r="C224" s="116"/>
      <c r="D224" s="117"/>
      <c r="E224" s="646"/>
      <c r="F224" s="214"/>
    </row>
    <row r="225" spans="1:6" ht="16.5" customHeight="1">
      <c r="A225" s="118"/>
      <c r="B225" s="119"/>
      <c r="C225" s="119"/>
      <c r="D225" s="120"/>
      <c r="E225" s="646"/>
      <c r="F225" s="215"/>
    </row>
    <row r="226" spans="1:6" ht="16.5" customHeight="1" thickBot="1">
      <c r="A226" s="121"/>
      <c r="B226" s="122"/>
      <c r="C226" s="122"/>
      <c r="D226" s="123"/>
      <c r="E226" s="647"/>
      <c r="F226" s="216"/>
    </row>
    <row r="227" spans="1:6" ht="16.5" customHeight="1" thickTop="1">
      <c r="A227" s="95"/>
      <c r="B227" s="96"/>
      <c r="C227" s="96"/>
      <c r="D227" s="97"/>
      <c r="E227" s="645"/>
      <c r="F227" s="208"/>
    </row>
    <row r="228" spans="1:6" ht="16.5" customHeight="1">
      <c r="A228" s="98"/>
      <c r="B228" s="99"/>
      <c r="C228" s="99"/>
      <c r="D228" s="100"/>
      <c r="E228" s="646"/>
      <c r="F228" s="209"/>
    </row>
    <row r="229" spans="1:6" ht="16.5" customHeight="1" thickBot="1">
      <c r="A229" s="101"/>
      <c r="B229" s="102"/>
      <c r="C229" s="102"/>
      <c r="D229" s="103"/>
      <c r="E229" s="647"/>
      <c r="F229" s="210"/>
    </row>
    <row r="230" spans="1:6" ht="16.5" customHeight="1" thickTop="1">
      <c r="A230" s="104"/>
      <c r="B230" s="105"/>
      <c r="C230" s="105"/>
      <c r="D230" s="106"/>
      <c r="E230" s="645"/>
      <c r="F230" s="211"/>
    </row>
    <row r="231" spans="1:6" ht="16.5" customHeight="1">
      <c r="A231" s="107"/>
      <c r="B231" s="108"/>
      <c r="C231" s="108"/>
      <c r="D231" s="109"/>
      <c r="E231" s="646"/>
      <c r="F231" s="212"/>
    </row>
    <row r="232" spans="1:6" ht="16.5" customHeight="1" thickBot="1">
      <c r="A232" s="110"/>
      <c r="B232" s="111"/>
      <c r="C232" s="111"/>
      <c r="D232" s="124"/>
      <c r="E232" s="647"/>
      <c r="F232" s="213"/>
    </row>
    <row r="233" spans="1:6" ht="16.5" customHeight="1" thickTop="1">
      <c r="A233" s="95"/>
      <c r="B233" s="96"/>
      <c r="C233" s="96"/>
      <c r="D233" s="97"/>
      <c r="E233" s="645"/>
      <c r="F233" s="208"/>
    </row>
    <row r="234" spans="1:6" ht="16.5" customHeight="1">
      <c r="A234" s="98"/>
      <c r="B234" s="99"/>
      <c r="C234" s="99"/>
      <c r="D234" s="100"/>
      <c r="E234" s="646"/>
      <c r="F234" s="209"/>
    </row>
    <row r="235" spans="1:6" ht="16.5" customHeight="1" thickBot="1">
      <c r="A235" s="101"/>
      <c r="B235" s="102"/>
      <c r="C235" s="102"/>
      <c r="D235" s="103"/>
      <c r="E235" s="647"/>
      <c r="F235" s="210"/>
    </row>
    <row r="236" spans="1:6" ht="16.5" customHeight="1" thickTop="1">
      <c r="A236" s="115"/>
      <c r="B236" s="116"/>
      <c r="C236" s="116"/>
      <c r="D236" s="125"/>
      <c r="E236" s="645"/>
      <c r="F236" s="214"/>
    </row>
    <row r="237" spans="1:6" ht="16.5" customHeight="1">
      <c r="A237" s="118"/>
      <c r="B237" s="119"/>
      <c r="C237" s="119"/>
      <c r="D237" s="120"/>
      <c r="E237" s="646"/>
      <c r="F237" s="215"/>
    </row>
    <row r="238" spans="1:6" ht="16.5" customHeight="1" thickBot="1">
      <c r="A238" s="121"/>
      <c r="B238" s="122"/>
      <c r="C238" s="122"/>
      <c r="D238" s="123"/>
      <c r="E238" s="647"/>
      <c r="F238" s="216"/>
    </row>
    <row r="239" ht="22.5" customHeight="1" thickTop="1"/>
    <row r="240" spans="1:7" ht="18" customHeight="1">
      <c r="A240" s="644"/>
      <c r="B240" s="644"/>
      <c r="C240" s="644"/>
      <c r="D240" s="644"/>
      <c r="E240" s="644"/>
      <c r="F240" s="644"/>
      <c r="G240" s="72"/>
    </row>
    <row r="241" spans="1:7" ht="18" customHeight="1">
      <c r="A241" s="72"/>
      <c r="B241" s="73"/>
      <c r="C241" s="72"/>
      <c r="D241" s="73"/>
      <c r="E241" s="72"/>
      <c r="F241" s="72"/>
      <c r="G241" s="72"/>
    </row>
    <row r="242" spans="1:7" ht="65.25" customHeight="1">
      <c r="A242" s="74"/>
      <c r="B242" s="74"/>
      <c r="C242" s="74"/>
      <c r="D242" s="74"/>
      <c r="E242" s="74"/>
      <c r="F242" s="74"/>
      <c r="G242" s="72"/>
    </row>
  </sheetData>
  <sheetProtection password="E574" sheet="1" objects="1" scenarios="1"/>
  <mergeCells count="148">
    <mergeCell ref="A25:B25"/>
    <mergeCell ref="C37:D37"/>
    <mergeCell ref="A30:F30"/>
    <mergeCell ref="C42:D42"/>
    <mergeCell ref="B1:F1"/>
    <mergeCell ref="E45:E46"/>
    <mergeCell ref="C26:E26"/>
    <mergeCell ref="A5:F5"/>
    <mergeCell ref="A44:F44"/>
    <mergeCell ref="A11:C11"/>
    <mergeCell ref="A39:F39"/>
    <mergeCell ref="A1:A3"/>
    <mergeCell ref="D14:F14"/>
    <mergeCell ref="A8:C8"/>
    <mergeCell ref="C111:D114"/>
    <mergeCell ref="A159:F160"/>
    <mergeCell ref="A106:C106"/>
    <mergeCell ref="D101:F101"/>
    <mergeCell ref="A9:C9"/>
    <mergeCell ref="A10:C10"/>
    <mergeCell ref="A26:B26"/>
    <mergeCell ref="A31:C31"/>
    <mergeCell ref="A40:F40"/>
    <mergeCell ref="A12:B12"/>
    <mergeCell ref="E48:E50"/>
    <mergeCell ref="E60:E62"/>
    <mergeCell ref="A104:B104"/>
    <mergeCell ref="D106:F106"/>
    <mergeCell ref="E51:E53"/>
    <mergeCell ref="A6:F6"/>
    <mergeCell ref="A35:F35"/>
    <mergeCell ref="D15:F15"/>
    <mergeCell ref="A37:B37"/>
    <mergeCell ref="C45:C46"/>
    <mergeCell ref="A7:C7"/>
    <mergeCell ref="B13:D13"/>
    <mergeCell ref="A164:F164"/>
    <mergeCell ref="B2:F2"/>
    <mergeCell ref="B3:F3"/>
    <mergeCell ref="E13:F13"/>
    <mergeCell ref="E12:F12"/>
    <mergeCell ref="D16:F16"/>
    <mergeCell ref="C18:D18"/>
    <mergeCell ref="A42:B42"/>
    <mergeCell ref="E109:F109"/>
    <mergeCell ref="E63:E65"/>
    <mergeCell ref="A103:B103"/>
    <mergeCell ref="A102:B102"/>
    <mergeCell ref="E86:E88"/>
    <mergeCell ref="C27:E28"/>
    <mergeCell ref="F45:F46"/>
    <mergeCell ref="A85:F85"/>
    <mergeCell ref="A96:F96"/>
    <mergeCell ref="A101:B101"/>
    <mergeCell ref="D17:F17"/>
    <mergeCell ref="C115:D115"/>
    <mergeCell ref="E221:E223"/>
    <mergeCell ref="E206:E208"/>
    <mergeCell ref="A187:F187"/>
    <mergeCell ref="E203:E205"/>
    <mergeCell ref="E194:E196"/>
    <mergeCell ref="E197:E199"/>
    <mergeCell ref="E200:E202"/>
    <mergeCell ref="A167:F167"/>
    <mergeCell ref="A240:F240"/>
    <mergeCell ref="E230:E232"/>
    <mergeCell ref="E233:E235"/>
    <mergeCell ref="E236:E238"/>
    <mergeCell ref="E227:E229"/>
    <mergeCell ref="E209:E211"/>
    <mergeCell ref="E218:E220"/>
    <mergeCell ref="E224:E226"/>
    <mergeCell ref="E191:E193"/>
    <mergeCell ref="D165:F165"/>
    <mergeCell ref="A185:F185"/>
    <mergeCell ref="A175:B175"/>
    <mergeCell ref="A174:B174"/>
    <mergeCell ref="A173:B173"/>
    <mergeCell ref="A172:B172"/>
    <mergeCell ref="A171:B171"/>
    <mergeCell ref="A177:B177"/>
    <mergeCell ref="A176:B176"/>
    <mergeCell ref="F188:F189"/>
    <mergeCell ref="C188:C189"/>
    <mergeCell ref="A158:B158"/>
    <mergeCell ref="A162:F162"/>
    <mergeCell ref="A190:F190"/>
    <mergeCell ref="E188:E189"/>
    <mergeCell ref="A168:B168"/>
    <mergeCell ref="A169:F169"/>
    <mergeCell ref="C168:F168"/>
    <mergeCell ref="D147:F147"/>
    <mergeCell ref="B153:C153"/>
    <mergeCell ref="E153:F153"/>
    <mergeCell ref="D149:F149"/>
    <mergeCell ref="E155:F155"/>
    <mergeCell ref="A151:B151"/>
    <mergeCell ref="D148:F148"/>
    <mergeCell ref="E212:E214"/>
    <mergeCell ref="E215:E217"/>
    <mergeCell ref="A170:B170"/>
    <mergeCell ref="A184:F184"/>
    <mergeCell ref="B110:E110"/>
    <mergeCell ref="A182:B182"/>
    <mergeCell ref="A181:B181"/>
    <mergeCell ref="A180:B180"/>
    <mergeCell ref="A179:B179"/>
    <mergeCell ref="A178:B178"/>
    <mergeCell ref="E54:E56"/>
    <mergeCell ref="A41:B41"/>
    <mergeCell ref="A36:B36"/>
    <mergeCell ref="A128:B128"/>
    <mergeCell ref="E131:F131"/>
    <mergeCell ref="E132:F132"/>
    <mergeCell ref="C36:D36"/>
    <mergeCell ref="C131:D131"/>
    <mergeCell ref="C132:D132"/>
    <mergeCell ref="A130:D130"/>
    <mergeCell ref="E18:F18"/>
    <mergeCell ref="A100:F100"/>
    <mergeCell ref="A34:F34"/>
    <mergeCell ref="A33:F33"/>
    <mergeCell ref="E69:E71"/>
    <mergeCell ref="A72:F72"/>
    <mergeCell ref="E97:E99"/>
    <mergeCell ref="E93:E95"/>
    <mergeCell ref="A92:F92"/>
    <mergeCell ref="C41:D41"/>
    <mergeCell ref="A155:B155"/>
    <mergeCell ref="A157:B157"/>
    <mergeCell ref="A18:B18"/>
    <mergeCell ref="A19:D19"/>
    <mergeCell ref="A47:F47"/>
    <mergeCell ref="E57:E59"/>
    <mergeCell ref="E66:E68"/>
    <mergeCell ref="E89:E91"/>
    <mergeCell ref="D103:F103"/>
    <mergeCell ref="A32:F32"/>
    <mergeCell ref="E135:E136"/>
    <mergeCell ref="F135:F136"/>
    <mergeCell ref="A133:F133"/>
    <mergeCell ref="A143:F143"/>
    <mergeCell ref="A161:F161"/>
    <mergeCell ref="A163:F163"/>
    <mergeCell ref="C135:C136"/>
    <mergeCell ref="D150:F150"/>
    <mergeCell ref="D144:F144"/>
    <mergeCell ref="D145:F146"/>
  </mergeCells>
  <printOptions horizontalCentered="1"/>
  <pageMargins left="0" right="0" top="0" bottom="0" header="0" footer="0"/>
  <pageSetup fitToHeight="0" fitToWidth="5" horizontalDpi="600" verticalDpi="600" orientation="portrait" paperSize="9" scale="95" r:id="rId2"/>
  <rowBreaks count="4" manualBreakCount="4">
    <brk id="99" max="255" man="1"/>
    <brk id="129" max="255" man="1"/>
    <brk id="166" max="5" man="1"/>
    <brk id="1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GUIGUE</dc:creator>
  <cp:keywords/>
  <dc:description/>
  <cp:lastModifiedBy>JACQUES</cp:lastModifiedBy>
  <cp:lastPrinted>2016-01-06T12:50:10Z</cp:lastPrinted>
  <dcterms:created xsi:type="dcterms:W3CDTF">2010-06-07T07:48:16Z</dcterms:created>
  <dcterms:modified xsi:type="dcterms:W3CDTF">2019-06-17T13:30:36Z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