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160" windowHeight="7380" activeTab="0"/>
  </bookViews>
  <sheets>
    <sheet name="MENU" sheetId="1" r:id="rId1"/>
    <sheet name=" ED PARTIE PERDUE" sheetId="2" r:id="rId2"/>
    <sheet name="AFFICHAGE ED PP" sheetId="3" r:id="rId3"/>
    <sheet name="CR ED PP" sheetId="4" r:id="rId4"/>
    <sheet name="POULES PARTIE PERDUE" sheetId="5" r:id="rId5"/>
    <sheet name="AFFICHAGE POULES PP" sheetId="6" r:id="rId6"/>
    <sheet name="CR POULES PARTIE PERDUE" sheetId="7" r:id="rId7"/>
  </sheets>
  <definedNames>
    <definedName name="_xlnm.Print_Area" localSheetId="1">' ED PARTIE PERDUE'!$A$1:$L$38</definedName>
    <definedName name="_xlnm.Print_Area" localSheetId="2">'AFFICHAGE ED PP'!$A$1:$E$30</definedName>
    <definedName name="_xlnm.Print_Area" localSheetId="5">'AFFICHAGE POULES PP'!$A$1:$E$29</definedName>
    <definedName name="_xlnm.Print_Area" localSheetId="6">'CR POULES PARTIE PERDUE'!$A$1:$F$243</definedName>
    <definedName name="_xlnm.Print_Area" localSheetId="4">'POULES PARTIE PERDUE'!$A$1:$L$39</definedName>
  </definedNames>
  <calcPr fullCalcOnLoad="1"/>
</workbook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 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<sst xmlns="http://schemas.openxmlformats.org/spreadsheetml/2006/main" count="396" uniqueCount="162">
  <si>
    <t>Siège social : 13, rue Trigance – 13002  MARSEILLE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</si>
  <si>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</si>
  <si>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</si>
  <si>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</si>
  <si>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</si>
  <si>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</si>
  <si>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</si>
  <si>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</si>
  <si>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</si>
  <si>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*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</si>
  <si>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</si>
  <si>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</si>
  <si>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</si>
  <si>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</si>
  <si>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</si>
  <si>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</si>
  <si>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</si>
  <si>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</si>
  <si>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</si>
  <si>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</si>
  <si>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</si>
  <si>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</si>
  <si>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</si>
  <si>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</si>
  <si>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</si>
  <si>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</si>
  <si>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</si>
  <si>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</si>
  <si>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</si>
  <si>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</si>
  <si>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</si>
  <si>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</si>
  <si>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</si>
  <si>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</si>
  <si>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</si>
  <si>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</si>
  <si>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</si>
  <si>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</si>
  <si>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</si>
  <si>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</si>
  <si>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</si>
  <si>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</si>
  <si>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</si>
  <si>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</si>
  <si>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</si>
  <si>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</si>
  <si>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</si>
  <si>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</si>
  <si>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</si>
  <si>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</si>
  <si>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</si>
  <si>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</si>
  <si>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</si>
  <si>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</si>
  <si>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</si>
  <si>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</si>
  <si>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</si>
  <si>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</si>
  <si>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</si>
  <si>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</si>
  <si>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</si>
  <si>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</si>
  <si>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 xml:space="preserve">EVENEMENTIEL </t>
  </si>
  <si>
    <t>CLASSIFICATION DE LA MANIFESTATION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</si>
  <si>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</si>
  <si>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</si>
  <si>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</si>
  <si>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>Sénior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</si>
  <si>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</si>
  <si>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</si>
  <si>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</si>
  <si>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</si>
  <si>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</si>
  <si>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</si>
  <si>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Vainqueur</t>
  </si>
  <si>
    <t>DELEGUE :</t>
  </si>
  <si>
    <t>Dotation de l'organisateurs :</t>
  </si>
  <si>
    <t xml:space="preserve">Indemnités </t>
  </si>
  <si>
    <t>N° NATIONAL :</t>
  </si>
  <si>
    <t>Part/joueur</t>
  </si>
  <si>
    <t xml:space="preserve">Dotation </t>
  </si>
  <si>
    <t>Total indemnités</t>
  </si>
  <si>
    <t>Indemnités par équipe</t>
  </si>
  <si>
    <t>Cumul par partie</t>
  </si>
  <si>
    <t>Reste indemnités à répartir</t>
  </si>
  <si>
    <t xml:space="preserve">cadrage </t>
  </si>
  <si>
    <t>64ème</t>
  </si>
  <si>
    <t>32ème</t>
  </si>
  <si>
    <t>16ème</t>
  </si>
  <si>
    <t xml:space="preserve">8ème </t>
  </si>
  <si>
    <t>VAINQUEUR</t>
  </si>
  <si>
    <t>FINALISTE</t>
  </si>
  <si>
    <t>DELEGUE</t>
  </si>
  <si>
    <t>Inscription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</si>
  <si>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</si>
  <si>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</si>
  <si>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</si>
  <si>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</si>
  <si>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</si>
  <si>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>2ème partie</t>
  </si>
  <si>
    <t>Triplettes</t>
  </si>
  <si>
    <t>Doublettes</t>
  </si>
  <si>
    <t>Féminines</t>
  </si>
  <si>
    <t>Nombre d'équipes engagées :</t>
  </si>
  <si>
    <t>RAPPORT DE DELEGATION &amp; D’ARBITRAGE</t>
  </si>
  <si>
    <t xml:space="preserve"> N° INTERNATIONAL :</t>
  </si>
  <si>
    <t>Equipes indemnisés</t>
  </si>
  <si>
    <t xml:space="preserve">1/4 </t>
  </si>
  <si>
    <t>Finaliste</t>
  </si>
  <si>
    <t>RESPONSABLE :</t>
  </si>
  <si>
    <t>Doub. Trip.</t>
  </si>
  <si>
    <t>II On informe uniquement les cellules bleutées</t>
  </si>
  <si>
    <t>1ère partie</t>
  </si>
  <si>
    <t>1/2</t>
  </si>
  <si>
    <t>&lt; ou =</t>
  </si>
  <si>
    <t>INSCRITS</t>
  </si>
  <si>
    <t xml:space="preserve"> I  Calcul du maximum au vainqueurs et du minium 1/2 finale (Exemple) </t>
  </si>
  <si>
    <t>Indemnité par partie</t>
  </si>
  <si>
    <t>Nombre équipes à la première partie</t>
  </si>
  <si>
    <t>Reste indemnités     à répartir</t>
  </si>
  <si>
    <t>VAINQUEUR :</t>
  </si>
  <si>
    <t>FINALISTE :</t>
  </si>
  <si>
    <t>chèque par joueur</t>
  </si>
  <si>
    <t>Elimination directe Partie perdue</t>
  </si>
  <si>
    <t xml:space="preserve"> N°  SUPRANATIONAL :</t>
  </si>
  <si>
    <t xml:space="preserve"> N° EVENENEMENTIEL :</t>
  </si>
  <si>
    <t xml:space="preserve">  N° INTERNATIONAL :</t>
  </si>
  <si>
    <t>N° Identification</t>
  </si>
  <si>
    <r>
      <t xml:space="preserve">Concours nationaux  IND. TRIP. DOUB. </t>
    </r>
    <r>
      <rPr>
        <b/>
        <sz val="14"/>
        <color indexed="10"/>
        <rFont val="Calibri"/>
        <family val="2"/>
      </rPr>
      <t>en élimination directe à la partie perdue</t>
    </r>
  </si>
  <si>
    <t>Formation</t>
  </si>
  <si>
    <t xml:space="preserve">FORMULE RETENUE </t>
  </si>
  <si>
    <t>Nombre d’arbitres ayant officié à ses côtés :</t>
  </si>
  <si>
    <t xml:space="preserve">1/ Un exemplaire de ce compte-rendu DUMENT REMPLI est à transmettre PAR LE DELEGUE dans les 48 heures au siège social de la F.F.P.J.P.    PAR MAIL   ffpjp.siege@petanque.fr      </t>
  </si>
  <si>
    <r>
      <t>FEDERATION FRANÇAISE DE PETANQUE  ET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</si>
  <si>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- PETANQUE EN</t>
    </r>
    <r>
      <rPr>
        <b/>
        <sz val="14"/>
        <color indexed="10"/>
        <rFont val="Calibri"/>
        <family val="2"/>
      </rPr>
      <t xml:space="preserve"> ELIMINATION DIRECTE A LA PARTIE PERDUE  </t>
    </r>
  </si>
  <si>
    <t xml:space="preserve">50% maxi de la dotation globale </t>
  </si>
  <si>
    <t xml:space="preserve">25% mini de la dotation globale </t>
  </si>
  <si>
    <t>&gt; ou = à 25%</t>
  </si>
  <si>
    <t>Indemnités     par équipe</t>
  </si>
  <si>
    <t>Calcul règle des 25%-50%</t>
  </si>
  <si>
    <t>% Répartition</t>
  </si>
  <si>
    <r>
      <t xml:space="preserve">INDEMNITES - PETANQUE - ELIMINATION DIRECTE </t>
    </r>
    <r>
      <rPr>
        <b/>
        <sz val="18"/>
        <color indexed="10"/>
        <rFont val="Calibri"/>
        <family val="2"/>
      </rPr>
      <t xml:space="preserve">PARTIE PERDUE </t>
    </r>
  </si>
  <si>
    <t>sortie de poules</t>
  </si>
  <si>
    <t>1 ère partie</t>
  </si>
  <si>
    <r>
      <t>CALCUL AUTOMATIQUE DES INDEMNITES AUX JOUEURS - PETANQUE EN</t>
    </r>
    <r>
      <rPr>
        <b/>
        <sz val="14"/>
        <color indexed="10"/>
        <rFont val="Calibri"/>
        <family val="2"/>
      </rPr>
      <t xml:space="preserve"> POULES A LA PARTIE PERDUE  </t>
    </r>
  </si>
  <si>
    <r>
      <t xml:space="preserve">INDEMNITES - PETANQUE - </t>
    </r>
    <r>
      <rPr>
        <b/>
        <sz val="18"/>
        <color indexed="10"/>
        <rFont val="Calibri"/>
        <family val="2"/>
      </rPr>
      <t>POULES A LA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 xml:space="preserve">PARTIE PERDUE </t>
    </r>
  </si>
  <si>
    <r>
      <t xml:space="preserve">Concours nationaux  IND. TRIP. DOUB. </t>
    </r>
    <r>
      <rPr>
        <b/>
        <sz val="14"/>
        <color indexed="10"/>
        <rFont val="Calibri"/>
        <family val="2"/>
      </rPr>
      <t>en Poules à la partie perdue</t>
    </r>
  </si>
  <si>
    <t xml:space="preserve">REGLEMENT : &lt; ou = 50 % de la dotation globale </t>
  </si>
  <si>
    <t xml:space="preserve">REGLEMENT  :  &gt; ou = 25% de la dotation globale </t>
  </si>
  <si>
    <t>POURCENTAGE</t>
  </si>
  <si>
    <t xml:space="preserve">REGLEMENT : &gt; ou = 25% de la dotation globale </t>
  </si>
  <si>
    <t>REGLEMENT  : &lt; ou = 50% de la dotation globale</t>
  </si>
  <si>
    <t>Pourcentage</t>
  </si>
  <si>
    <t>Poules à la            Partie perdue</t>
  </si>
  <si>
    <t xml:space="preserve">REGLEMENT :  50% de la dotation globale </t>
  </si>
  <si>
    <t>REGLEMENT  : 25% de la dotation globale</t>
  </si>
  <si>
    <t>Trip.Doub. Ind.</t>
  </si>
  <si>
    <t>jacques</t>
  </si>
  <si>
    <t>Nombre équipes sortie de poules :</t>
  </si>
  <si>
    <t>Nombre de poules :</t>
  </si>
  <si>
    <r>
      <rPr>
        <b/>
        <sz val="14"/>
        <color indexed="10"/>
        <rFont val="Calibri"/>
        <family val="2"/>
      </rPr>
      <t>En 2020</t>
    </r>
    <r>
      <rPr>
        <b/>
        <sz val="11"/>
        <color indexed="10"/>
        <rFont val="Calibri"/>
        <family val="2"/>
      </rPr>
      <t xml:space="preserve">, </t>
    </r>
    <r>
      <rPr>
        <b/>
        <sz val="12"/>
        <color indexed="10"/>
        <rFont val="Calibri"/>
        <family val="2"/>
      </rPr>
      <t>vous avez la possibilité de ne pas payer la partie de cadrage; cocher d'une croix la case :</t>
    </r>
    <r>
      <rPr>
        <b/>
        <sz val="11"/>
        <color indexed="10"/>
        <rFont val="Calibri"/>
        <family val="2"/>
      </rPr>
      <t xml:space="preserve"> 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</si>
  <si>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1</t>
    </r>
    <r>
      <rPr>
        <b/>
        <vertAlign val="superscript"/>
        <sz val="12"/>
        <color indexed="10"/>
        <rFont val="Calibri"/>
        <family val="2"/>
      </rPr>
      <t>ère</t>
    </r>
    <r>
      <rPr>
        <b/>
        <sz val="12"/>
        <color indexed="10"/>
        <rFont val="Calibri"/>
        <family val="2"/>
      </rPr>
      <t xml:space="preserve"> partie; cocher d'une croix la case :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</si>
</sst>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  <numFmt numFmtId="170" formatCode="[$-40C]dddd\ d\ mmmm\ yyyy"/>
    <numFmt numFmtId="171" formatCode="#,##0.0\ &quot;€&quot;"/>
    <numFmt numFmtId="172" formatCode="#,##0.000\ &quot;€&quot;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4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i/>
      <sz val="9"/>
      <name val="MV Boli"/>
      <family val="0"/>
    </font>
    <font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sz val="5"/>
      <name val="Calibri"/>
      <family val="2"/>
    </font>
    <font>
      <sz val="14"/>
      <color indexed="10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MV Boli"/>
      <family val="0"/>
    </font>
    <font>
      <i/>
      <sz val="11"/>
      <color indexed="8"/>
      <name val="MV Boli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8"/>
      <name val="Calibri"/>
      <family val="2"/>
    </font>
    <font>
      <sz val="26"/>
      <name val="Calibri"/>
      <family val="2"/>
    </font>
    <font>
      <b/>
      <sz val="14"/>
      <color indexed="9"/>
      <name val="Calibri"/>
      <family val="2"/>
    </font>
    <font>
      <i/>
      <sz val="9"/>
      <color indexed="62"/>
      <name val="Calibri"/>
      <family val="2"/>
    </font>
    <font>
      <b/>
      <i/>
      <sz val="11"/>
      <color indexed="10"/>
      <name val="Arial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0.5"/>
      <color indexed="9"/>
      <name val="Calibri"/>
      <family val="2"/>
    </font>
    <font>
      <b/>
      <sz val="20"/>
      <color indexed="9"/>
      <name val="Calibri"/>
      <family val="2"/>
    </font>
    <font>
      <b/>
      <sz val="24"/>
      <color indexed="9"/>
      <name val="Calibri"/>
      <family val="2"/>
    </font>
    <font>
      <b/>
      <sz val="24"/>
      <color indexed="10"/>
      <name val="Calibri"/>
      <family val="2"/>
    </font>
    <font>
      <b/>
      <sz val="20"/>
      <color indexed="10"/>
      <name val="Calibri"/>
      <family val="2"/>
    </font>
    <font>
      <sz val="12"/>
      <color indexed="10"/>
      <name val="Calibri"/>
      <family val="2"/>
    </font>
    <font>
      <b/>
      <sz val="10.5"/>
      <color indexed="10"/>
      <name val="Calibri"/>
      <family val="2"/>
    </font>
    <font>
      <b/>
      <sz val="16"/>
      <color indexed="8"/>
      <name val="Arial Black"/>
      <family val="2"/>
    </font>
    <font>
      <b/>
      <sz val="16"/>
      <color indexed="10"/>
      <name val="Arial Black"/>
      <family val="2"/>
    </font>
    <font>
      <b/>
      <sz val="12"/>
      <color indexed="8"/>
      <name val="Arial Black"/>
      <family val="2"/>
    </font>
    <font>
      <b/>
      <sz val="16"/>
      <color indexed="20"/>
      <name val="Arial Black"/>
      <family val="2"/>
    </font>
    <font>
      <b/>
      <sz val="18"/>
      <color indexed="8"/>
      <name val="Arial Black"/>
      <family val="2"/>
    </font>
    <font>
      <b/>
      <sz val="16"/>
      <color indexed="9"/>
      <name val="Calibri"/>
      <family val="2"/>
    </font>
    <font>
      <sz val="5"/>
      <color indexed="8"/>
      <name val="Calibri"/>
      <family val="2"/>
    </font>
    <font>
      <u val="single"/>
      <sz val="14"/>
      <color indexed="10"/>
      <name val="Calibri"/>
      <family val="2"/>
    </font>
    <font>
      <b/>
      <sz val="8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8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theme="1"/>
      <name val="MV Boli"/>
      <family val="0"/>
    </font>
    <font>
      <i/>
      <sz val="11"/>
      <color theme="1"/>
      <name val="MV Boli"/>
      <family val="0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/>
      <top style="double">
        <color indexed="62"/>
      </top>
      <bottom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thin"/>
      <right style="thin"/>
      <top/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 style="thin"/>
      <top/>
      <bottom>
        <color indexed="63"/>
      </bottom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4" fillId="0" borderId="2" applyNumberFormat="0" applyFill="0" applyAlignment="0" applyProtection="0"/>
    <xf numFmtId="0" fontId="0" fillId="27" borderId="3" applyNumberFormat="0" applyFont="0" applyAlignment="0" applyProtection="0"/>
    <xf numFmtId="0" fontId="105" fillId="28" borderId="1" applyNumberFormat="0" applyAlignment="0" applyProtection="0"/>
    <xf numFmtId="0" fontId="10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0" borderId="0" applyNumberFormat="0" applyBorder="0" applyAlignment="0" applyProtection="0"/>
    <xf numFmtId="9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26" borderId="4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32" borderId="9" applyNumberFormat="0" applyAlignment="0" applyProtection="0"/>
  </cellStyleXfs>
  <cellXfs count="761">
    <xf numFmtId="0" fontId="0" fillId="0" borderId="0" xfId="0" applyFont="1" applyAlignment="1">
      <alignment/>
    </xf>
    <xf numFmtId="0" fontId="117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right" vertical="center"/>
      <protection/>
    </xf>
    <xf numFmtId="165" fontId="119" fillId="0" borderId="0" xfId="0" applyNumberFormat="1" applyFont="1" applyAlignment="1" applyProtection="1">
      <alignment vertical="center"/>
      <protection/>
    </xf>
    <xf numFmtId="0" fontId="120" fillId="0" borderId="0" xfId="0" applyFont="1" applyFill="1" applyAlignment="1" applyProtection="1">
      <alignment vertical="center"/>
      <protection/>
    </xf>
    <xf numFmtId="0" fontId="12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19" fillId="0" borderId="10" xfId="0" applyFont="1" applyBorder="1" applyAlignment="1" applyProtection="1">
      <alignment horizontal="center" vertical="center"/>
      <protection/>
    </xf>
    <xf numFmtId="0" fontId="119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/>
      <protection/>
    </xf>
    <xf numFmtId="0" fontId="122" fillId="0" borderId="0" xfId="0" applyFont="1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 vertical="center"/>
      <protection/>
    </xf>
    <xf numFmtId="0" fontId="118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4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115" fillId="0" borderId="11" xfId="0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5" fontId="117" fillId="0" borderId="0" xfId="0" applyNumberFormat="1" applyFont="1" applyAlignment="1" applyProtection="1">
      <alignment horizontal="center" vertical="center" wrapText="1"/>
      <protection/>
    </xf>
    <xf numFmtId="0" fontId="118" fillId="0" borderId="11" xfId="0" applyFont="1" applyFill="1" applyBorder="1" applyAlignment="1" applyProtection="1">
      <alignment horizontal="center" vertical="center"/>
      <protection/>
    </xf>
    <xf numFmtId="0" fontId="125" fillId="0" borderId="11" xfId="0" applyFont="1" applyBorder="1" applyAlignment="1" applyProtection="1">
      <alignment vertical="center"/>
      <protection/>
    </xf>
    <xf numFmtId="0" fontId="126" fillId="0" borderId="0" xfId="0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justify" vertical="top" wrapText="1"/>
      <protection locked="0"/>
    </xf>
    <xf numFmtId="0" fontId="27" fillId="0" borderId="13" xfId="0" applyFont="1" applyBorder="1" applyAlignment="1" applyProtection="1">
      <alignment horizontal="justify" vertical="top" wrapText="1"/>
      <protection locked="0"/>
    </xf>
    <xf numFmtId="0" fontId="44" fillId="0" borderId="14" xfId="0" applyFont="1" applyBorder="1" applyAlignment="1" applyProtection="1">
      <alignment horizontal="justify" vertical="top" wrapText="1"/>
      <protection locked="0"/>
    </xf>
    <xf numFmtId="0" fontId="44" fillId="0" borderId="12" xfId="0" applyFont="1" applyBorder="1" applyAlignment="1" applyProtection="1">
      <alignment horizontal="justify" vertical="top" wrapText="1"/>
      <protection locked="0"/>
    </xf>
    <xf numFmtId="0" fontId="44" fillId="0" borderId="15" xfId="0" applyFont="1" applyBorder="1" applyAlignment="1" applyProtection="1">
      <alignment horizontal="justify" vertical="top" wrapText="1"/>
      <protection locked="0"/>
    </xf>
    <xf numFmtId="0" fontId="27" fillId="0" borderId="16" xfId="0" applyFont="1" applyBorder="1" applyAlignment="1" applyProtection="1">
      <alignment horizontal="justify" vertical="top" wrapText="1"/>
      <protection locked="0"/>
    </xf>
    <xf numFmtId="0" fontId="44" fillId="0" borderId="16" xfId="0" applyFont="1" applyBorder="1" applyAlignment="1" applyProtection="1">
      <alignment horizontal="justify" vertical="top" wrapText="1"/>
      <protection locked="0"/>
    </xf>
    <xf numFmtId="0" fontId="44" fillId="0" borderId="13" xfId="0" applyFont="1" applyBorder="1" applyAlignment="1" applyProtection="1">
      <alignment horizontal="justify" vertical="top" wrapText="1"/>
      <protection locked="0"/>
    </xf>
    <xf numFmtId="0" fontId="27" fillId="0" borderId="14" xfId="0" applyFont="1" applyFill="1" applyBorder="1" applyAlignment="1" applyProtection="1">
      <alignment horizontal="justify" vertical="center" wrapText="1"/>
      <protection locked="0"/>
    </xf>
    <xf numFmtId="0" fontId="27" fillId="0" borderId="12" xfId="0" applyFont="1" applyFill="1" applyBorder="1" applyAlignment="1" applyProtection="1">
      <alignment horizontal="justify" vertical="center" wrapText="1"/>
      <protection locked="0"/>
    </xf>
    <xf numFmtId="0" fontId="27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44" fillId="0" borderId="14" xfId="0" applyFont="1" applyFill="1" applyBorder="1" applyAlignment="1" applyProtection="1">
      <alignment horizontal="justify" vertical="center" wrapText="1"/>
      <protection locked="0"/>
    </xf>
    <xf numFmtId="0" fontId="44" fillId="0" borderId="12" xfId="0" applyFont="1" applyFill="1" applyBorder="1" applyAlignment="1" applyProtection="1">
      <alignment horizontal="justify" vertical="center" wrapText="1"/>
      <protection locked="0"/>
    </xf>
    <xf numFmtId="0" fontId="44" fillId="0" borderId="15" xfId="0" applyFont="1" applyFill="1" applyBorder="1" applyAlignment="1" applyProtection="1">
      <alignment horizontal="justify" vertical="center" wrapText="1"/>
      <protection locked="0"/>
    </xf>
    <xf numFmtId="0" fontId="45" fillId="0" borderId="14" xfId="0" applyFont="1" applyFill="1" applyBorder="1" applyAlignment="1" applyProtection="1">
      <alignment horizontal="justify" vertical="top" wrapText="1"/>
      <protection locked="0"/>
    </xf>
    <xf numFmtId="0" fontId="45" fillId="0" borderId="12" xfId="0" applyFont="1" applyFill="1" applyBorder="1" applyAlignment="1" applyProtection="1">
      <alignment horizontal="justify" vertical="top" wrapText="1"/>
      <protection locked="0"/>
    </xf>
    <xf numFmtId="0" fontId="45" fillId="0" borderId="13" xfId="0" applyFont="1" applyFill="1" applyBorder="1" applyAlignment="1" applyProtection="1">
      <alignment horizontal="justify" vertical="top" wrapText="1"/>
      <protection locked="0"/>
    </xf>
    <xf numFmtId="0" fontId="41" fillId="0" borderId="14" xfId="0" applyFont="1" applyFill="1" applyBorder="1" applyAlignment="1" applyProtection="1">
      <alignment horizontal="justify" vertical="top" wrapText="1"/>
      <protection locked="0"/>
    </xf>
    <xf numFmtId="0" fontId="41" fillId="0" borderId="12" xfId="0" applyFont="1" applyFill="1" applyBorder="1" applyAlignment="1" applyProtection="1">
      <alignment horizontal="justify" vertical="top" wrapText="1"/>
      <protection locked="0"/>
    </xf>
    <xf numFmtId="0" fontId="41" fillId="0" borderId="15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2" xfId="0" applyFont="1" applyFill="1" applyBorder="1" applyAlignment="1" applyProtection="1">
      <alignment horizontal="justify" vertical="top" wrapText="1"/>
      <protection locked="0"/>
    </xf>
    <xf numFmtId="0" fontId="46" fillId="0" borderId="15" xfId="0" applyFont="1" applyFill="1" applyBorder="1" applyAlignment="1" applyProtection="1">
      <alignment horizontal="justify" vertical="top" wrapText="1"/>
      <protection locked="0"/>
    </xf>
    <xf numFmtId="0" fontId="119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/>
      <protection locked="0"/>
    </xf>
    <xf numFmtId="0" fontId="1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01" fillId="0" borderId="0" xfId="0" applyFont="1" applyAlignment="1" applyProtection="1">
      <alignment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top" wrapText="1"/>
      <protection/>
    </xf>
    <xf numFmtId="0" fontId="118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25" fillId="0" borderId="0" xfId="0" applyFont="1" applyAlignment="1" applyProtection="1">
      <alignment/>
      <protection/>
    </xf>
    <xf numFmtId="0" fontId="118" fillId="0" borderId="18" xfId="0" applyFont="1" applyBorder="1" applyAlignment="1" applyProtection="1">
      <alignment horizontal="center" vertical="center"/>
      <protection/>
    </xf>
    <xf numFmtId="0" fontId="118" fillId="0" borderId="19" xfId="0" applyFont="1" applyBorder="1" applyAlignment="1" applyProtection="1">
      <alignment horizontal="center" vertical="center"/>
      <protection/>
    </xf>
    <xf numFmtId="0" fontId="128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left" vertical="top" wrapText="1"/>
      <protection/>
    </xf>
    <xf numFmtId="0" fontId="118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129" fillId="0" borderId="0" xfId="0" applyFont="1" applyAlignment="1">
      <alignment/>
    </xf>
    <xf numFmtId="165" fontId="130" fillId="0" borderId="0" xfId="0" applyNumberFormat="1" applyFont="1" applyAlignment="1" applyProtection="1">
      <alignment horizontal="left" vertical="center"/>
      <protection/>
    </xf>
    <xf numFmtId="49" fontId="44" fillId="7" borderId="20" xfId="0" applyNumberFormat="1" applyFont="1" applyFill="1" applyBorder="1" applyAlignment="1" applyProtection="1">
      <alignment horizontal="center" vertical="top" wrapText="1"/>
      <protection locked="0"/>
    </xf>
    <xf numFmtId="0" fontId="44" fillId="7" borderId="21" xfId="0" applyFont="1" applyFill="1" applyBorder="1" applyAlignment="1" applyProtection="1">
      <alignment horizontal="justify" vertical="top" wrapText="1"/>
      <protection locked="0"/>
    </xf>
    <xf numFmtId="0" fontId="44" fillId="7" borderId="21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top" wrapText="1"/>
      <protection/>
    </xf>
    <xf numFmtId="0" fontId="125" fillId="0" borderId="0" xfId="0" applyFont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25" fillId="0" borderId="0" xfId="0" applyFont="1" applyAlignment="1" applyProtection="1">
      <alignment vertical="center" wrapText="1"/>
      <protection/>
    </xf>
    <xf numFmtId="0" fontId="131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52" fillId="0" borderId="22" xfId="0" applyNumberFormat="1" applyFont="1" applyFill="1" applyBorder="1" applyAlignment="1" applyProtection="1">
      <alignment horizontal="center" vertical="center" wrapText="1"/>
      <protection/>
    </xf>
    <xf numFmtId="165" fontId="5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16" borderId="0" xfId="0" applyFill="1" applyAlignment="1">
      <alignment/>
    </xf>
    <xf numFmtId="165" fontId="5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0" fontId="120" fillId="33" borderId="11" xfId="0" applyFont="1" applyFill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20" fillId="7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119" fillId="0" borderId="0" xfId="0" applyFont="1" applyBorder="1" applyAlignment="1" applyProtection="1">
      <alignment horizontal="center" vertical="center"/>
      <protection/>
    </xf>
    <xf numFmtId="10" fontId="11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8" fillId="0" borderId="0" xfId="0" applyFont="1" applyAlignment="1" applyProtection="1">
      <alignment vertical="center" wrapText="1"/>
      <protection/>
    </xf>
    <xf numFmtId="0" fontId="119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0" fillId="0" borderId="0" xfId="0" applyFont="1" applyAlignment="1" applyProtection="1">
      <alignment vertical="center"/>
      <protection/>
    </xf>
    <xf numFmtId="165" fontId="55" fillId="33" borderId="17" xfId="0" applyNumberFormat="1" applyFont="1" applyFill="1" applyBorder="1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9" fontId="125" fillId="33" borderId="0" xfId="0" applyNumberFormat="1" applyFont="1" applyFill="1" applyBorder="1" applyAlignment="1" applyProtection="1">
      <alignment vertical="center"/>
      <protection/>
    </xf>
    <xf numFmtId="165" fontId="125" fillId="33" borderId="0" xfId="0" applyNumberFormat="1" applyFont="1" applyFill="1" applyBorder="1" applyAlignment="1" applyProtection="1">
      <alignment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165" fontId="56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1" xfId="0" applyNumberFormat="1" applyFont="1" applyFill="1" applyBorder="1" applyAlignment="1" applyProtection="1">
      <alignment horizontal="center" vertical="center" wrapText="1"/>
      <protection/>
    </xf>
    <xf numFmtId="44" fontId="0" fillId="33" borderId="26" xfId="0" applyNumberFormat="1" applyFont="1" applyFill="1" applyBorder="1" applyAlignment="1" applyProtection="1">
      <alignment horizontal="center" vertical="center" wrapText="1"/>
      <protection/>
    </xf>
    <xf numFmtId="7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2" fontId="13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 horizontal="center" vertical="center"/>
      <protection/>
    </xf>
    <xf numFmtId="165" fontId="5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44" fontId="0" fillId="33" borderId="0" xfId="0" applyNumberFormat="1" applyFont="1" applyFill="1" applyBorder="1" applyAlignment="1" applyProtection="1">
      <alignment horizontal="center" vertical="center" wrapText="1"/>
      <protection/>
    </xf>
    <xf numFmtId="165" fontId="0" fillId="33" borderId="0" xfId="0" applyNumberFormat="1" applyFont="1" applyFill="1" applyBorder="1" applyAlignment="1" applyProtection="1">
      <alignment horizontal="center" vertical="center"/>
      <protection/>
    </xf>
    <xf numFmtId="165" fontId="53" fillId="33" borderId="0" xfId="0" applyNumberFormat="1" applyFont="1" applyFill="1" applyBorder="1" applyAlignment="1" applyProtection="1">
      <alignment horizontal="center" vertical="center"/>
      <protection/>
    </xf>
    <xf numFmtId="0" fontId="119" fillId="33" borderId="0" xfId="0" applyFont="1" applyFill="1" applyAlignment="1">
      <alignment/>
    </xf>
    <xf numFmtId="1" fontId="0" fillId="33" borderId="0" xfId="0" applyNumberFormat="1" applyFont="1" applyFill="1" applyBorder="1" applyAlignment="1" applyProtection="1">
      <alignment vertical="center"/>
      <protection/>
    </xf>
    <xf numFmtId="165" fontId="55" fillId="33" borderId="0" xfId="0" applyNumberFormat="1" applyFont="1" applyFill="1" applyBorder="1" applyAlignment="1" applyProtection="1">
      <alignment vertical="center"/>
      <protection/>
    </xf>
    <xf numFmtId="2" fontId="46" fillId="33" borderId="0" xfId="0" applyNumberFormat="1" applyFont="1" applyFill="1" applyBorder="1" applyAlignment="1" applyProtection="1">
      <alignment horizontal="center" vertical="center"/>
      <protection/>
    </xf>
    <xf numFmtId="165" fontId="44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120" fillId="33" borderId="11" xfId="0" applyNumberFormat="1" applyFont="1" applyFill="1" applyBorder="1" applyAlignment="1" applyProtection="1">
      <alignment horizontal="center" vertical="center" wrapText="1"/>
      <protection/>
    </xf>
    <xf numFmtId="0" fontId="59" fillId="33" borderId="11" xfId="0" applyNumberFormat="1" applyFont="1" applyFill="1" applyBorder="1" applyAlignment="1" applyProtection="1">
      <alignment horizontal="center" vertical="center" wrapText="1"/>
      <protection/>
    </xf>
    <xf numFmtId="49" fontId="59" fillId="33" borderId="11" xfId="0" applyNumberFormat="1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3" borderId="28" xfId="0" applyFont="1" applyFill="1" applyBorder="1" applyAlignment="1" applyProtection="1">
      <alignment horizontal="center" vertical="center" wrapText="1"/>
      <protection/>
    </xf>
    <xf numFmtId="0" fontId="59" fillId="33" borderId="18" xfId="0" applyFont="1" applyFill="1" applyBorder="1" applyAlignment="1" applyProtection="1">
      <alignment horizontal="center" vertical="center" wrapText="1"/>
      <protection/>
    </xf>
    <xf numFmtId="165" fontId="59" fillId="33" borderId="29" xfId="0" applyNumberFormat="1" applyFont="1" applyFill="1" applyBorder="1" applyAlignment="1" applyProtection="1">
      <alignment horizontal="center" vertical="center" wrapText="1"/>
      <protection/>
    </xf>
    <xf numFmtId="10" fontId="133" fillId="33" borderId="29" xfId="0" applyNumberFormat="1" applyFont="1" applyFill="1" applyBorder="1" applyAlignment="1" applyProtection="1">
      <alignment horizontal="center" vertical="center"/>
      <protection/>
    </xf>
    <xf numFmtId="10" fontId="133" fillId="33" borderId="26" xfId="0" applyNumberFormat="1" applyFont="1" applyFill="1" applyBorder="1" applyAlignment="1" applyProtection="1">
      <alignment horizontal="center" vertical="center"/>
      <protection/>
    </xf>
    <xf numFmtId="49" fontId="134" fillId="33" borderId="11" xfId="0" applyNumberFormat="1" applyFont="1" applyFill="1" applyBorder="1" applyAlignment="1" applyProtection="1">
      <alignment horizontal="center" vertical="center" wrapText="1"/>
      <protection/>
    </xf>
    <xf numFmtId="0" fontId="118" fillId="33" borderId="17" xfId="0" applyFont="1" applyFill="1" applyBorder="1" applyAlignment="1" applyProtection="1">
      <alignment horizontal="center" vertical="center" wrapText="1"/>
      <protection/>
    </xf>
    <xf numFmtId="1" fontId="130" fillId="33" borderId="0" xfId="0" applyNumberFormat="1" applyFont="1" applyFill="1" applyAlignment="1" applyProtection="1">
      <alignment horizontal="left" vertical="center"/>
      <protection/>
    </xf>
    <xf numFmtId="167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35" fillId="33" borderId="18" xfId="0" applyNumberFormat="1" applyFont="1" applyFill="1" applyBorder="1" applyAlignment="1" applyProtection="1">
      <alignment vertical="center" wrapText="1"/>
      <protection/>
    </xf>
    <xf numFmtId="0" fontId="135" fillId="33" borderId="30" xfId="0" applyNumberFormat="1" applyFont="1" applyFill="1" applyBorder="1" applyAlignment="1" applyProtection="1">
      <alignment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44" fontId="13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/>
    </xf>
    <xf numFmtId="44" fontId="56" fillId="33" borderId="0" xfId="0" applyNumberFormat="1" applyFont="1" applyFill="1" applyBorder="1" applyAlignment="1" applyProtection="1">
      <alignment horizontal="right" vertical="center"/>
      <protection/>
    </xf>
    <xf numFmtId="2" fontId="136" fillId="33" borderId="0" xfId="0" applyNumberFormat="1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165" fontId="58" fillId="0" borderId="27" xfId="0" applyNumberFormat="1" applyFont="1" applyFill="1" applyBorder="1" applyAlignment="1" applyProtection="1">
      <alignment horizontal="right" vertical="center"/>
      <protection/>
    </xf>
    <xf numFmtId="165" fontId="58" fillId="33" borderId="27" xfId="0" applyNumberFormat="1" applyFont="1" applyFill="1" applyBorder="1" applyAlignment="1" applyProtection="1">
      <alignment horizontal="right" vertical="center"/>
      <protection/>
    </xf>
    <xf numFmtId="165" fontId="115" fillId="33" borderId="0" xfId="0" applyNumberFormat="1" applyFont="1" applyFill="1" applyBorder="1" applyAlignment="1" applyProtection="1">
      <alignment horizontal="center" vertical="center"/>
      <protection/>
    </xf>
    <xf numFmtId="7" fontId="115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28" xfId="0" applyNumberFormat="1" applyFont="1" applyFill="1" applyBorder="1" applyAlignment="1" applyProtection="1">
      <alignment horizontal="center" vertical="center"/>
      <protection/>
    </xf>
    <xf numFmtId="1" fontId="101" fillId="33" borderId="0" xfId="0" applyNumberFormat="1" applyFont="1" applyFill="1" applyBorder="1" applyAlignment="1" applyProtection="1">
      <alignment horizontal="right" vertical="center"/>
      <protection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0" fontId="125" fillId="33" borderId="11" xfId="0" applyFont="1" applyFill="1" applyBorder="1" applyAlignment="1" applyProtection="1">
      <alignment horizontal="center" vertical="center" wrapText="1"/>
      <protection/>
    </xf>
    <xf numFmtId="7" fontId="134" fillId="33" borderId="11" xfId="0" applyNumberFormat="1" applyFont="1" applyFill="1" applyBorder="1" applyAlignment="1" applyProtection="1">
      <alignment horizontal="center" vertical="center" wrapText="1"/>
      <protection/>
    </xf>
    <xf numFmtId="0" fontId="115" fillId="0" borderId="17" xfId="0" applyFont="1" applyBorder="1" applyAlignment="1" applyProtection="1">
      <alignment horizontal="right" vertical="center"/>
      <protection/>
    </xf>
    <xf numFmtId="0" fontId="55" fillId="0" borderId="17" xfId="0" applyFont="1" applyBorder="1" applyAlignment="1" applyProtection="1">
      <alignment horizontal="right" vertical="center"/>
      <protection/>
    </xf>
    <xf numFmtId="0" fontId="115" fillId="0" borderId="29" xfId="0" applyFont="1" applyBorder="1" applyAlignment="1" applyProtection="1">
      <alignment horizontal="left" vertical="center"/>
      <protection/>
    </xf>
    <xf numFmtId="169" fontId="101" fillId="0" borderId="0" xfId="0" applyNumberFormat="1" applyFont="1" applyBorder="1" applyAlignment="1" applyProtection="1">
      <alignment horizontal="right" vertical="center"/>
      <protection/>
    </xf>
    <xf numFmtId="0" fontId="115" fillId="0" borderId="27" xfId="0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125" fillId="0" borderId="0" xfId="0" applyFont="1" applyAlignment="1" applyProtection="1">
      <alignment horizontal="left" vertical="center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165" fontId="55" fillId="33" borderId="33" xfId="0" applyNumberFormat="1" applyFont="1" applyFill="1" applyBorder="1" applyAlignment="1" applyProtection="1">
      <alignment horizontal="center" vertical="center"/>
      <protection/>
    </xf>
    <xf numFmtId="2" fontId="0" fillId="33" borderId="33" xfId="0" applyNumberFormat="1" applyFill="1" applyBorder="1" applyAlignment="1" applyProtection="1">
      <alignment horizontal="center" vertical="center"/>
      <protection/>
    </xf>
    <xf numFmtId="165" fontId="53" fillId="33" borderId="33" xfId="0" applyNumberFormat="1" applyFont="1" applyFill="1" applyBorder="1" applyAlignment="1" applyProtection="1">
      <alignment horizontal="center" vertical="center"/>
      <protection/>
    </xf>
    <xf numFmtId="2" fontId="64" fillId="0" borderId="0" xfId="0" applyNumberFormat="1" applyFont="1" applyFill="1" applyBorder="1" applyAlignment="1" applyProtection="1">
      <alignment horizontal="right" vertical="center"/>
      <protection/>
    </xf>
    <xf numFmtId="168" fontId="64" fillId="0" borderId="0" xfId="0" applyNumberFormat="1" applyFont="1" applyFill="1" applyBorder="1" applyAlignment="1" applyProtection="1">
      <alignment horizontal="center" vertical="center"/>
      <protection/>
    </xf>
    <xf numFmtId="0" fontId="115" fillId="0" borderId="17" xfId="0" applyFont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9" fontId="0" fillId="33" borderId="0" xfId="0" applyNumberFormat="1" applyFont="1" applyFill="1" applyBorder="1" applyAlignment="1" applyProtection="1">
      <alignment horizontal="center" vertical="center"/>
      <protection/>
    </xf>
    <xf numFmtId="168" fontId="44" fillId="33" borderId="0" xfId="0" applyNumberFormat="1" applyFont="1" applyFill="1" applyBorder="1" applyAlignment="1" applyProtection="1">
      <alignment horizontal="right" vertical="center"/>
      <protection/>
    </xf>
    <xf numFmtId="10" fontId="133" fillId="33" borderId="33" xfId="0" applyNumberFormat="1" applyFont="1" applyFill="1" applyBorder="1" applyAlignment="1" applyProtection="1">
      <alignment horizontal="center" vertical="center"/>
      <protection/>
    </xf>
    <xf numFmtId="10" fontId="133" fillId="33" borderId="34" xfId="0" applyNumberFormat="1" applyFont="1" applyFill="1" applyBorder="1" applyAlignment="1" applyProtection="1">
      <alignment horizontal="center" vertical="center"/>
      <protection/>
    </xf>
    <xf numFmtId="0" fontId="120" fillId="33" borderId="18" xfId="0" applyNumberFormat="1" applyFont="1" applyFill="1" applyBorder="1" applyAlignment="1" applyProtection="1">
      <alignment horizontal="center" vertical="center" wrapText="1"/>
      <protection/>
    </xf>
    <xf numFmtId="10" fontId="120" fillId="0" borderId="35" xfId="0" applyNumberFormat="1" applyFont="1" applyFill="1" applyBorder="1" applyAlignment="1" applyProtection="1">
      <alignment horizontal="center" vertical="center" wrapText="1"/>
      <protection/>
    </xf>
    <xf numFmtId="0" fontId="120" fillId="33" borderId="27" xfId="0" applyNumberFormat="1" applyFont="1" applyFill="1" applyBorder="1" applyAlignment="1" applyProtection="1">
      <alignment horizontal="center" vertical="center" wrapText="1"/>
      <protection/>
    </xf>
    <xf numFmtId="10" fontId="120" fillId="0" borderId="0" xfId="0" applyNumberFormat="1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horizontal="right" vertical="center" wrapText="1"/>
      <protection/>
    </xf>
    <xf numFmtId="165" fontId="52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40" xfId="0" applyFont="1" applyFill="1" applyBorder="1" applyAlignment="1" applyProtection="1">
      <alignment horizontal="center" vertical="center"/>
      <protection hidden="1"/>
    </xf>
    <xf numFmtId="0" fontId="120" fillId="0" borderId="26" xfId="0" applyFont="1" applyFill="1" applyBorder="1" applyAlignment="1" applyProtection="1">
      <alignment horizontal="center" vertical="center"/>
      <protection hidden="1"/>
    </xf>
    <xf numFmtId="0" fontId="120" fillId="0" borderId="17" xfId="0" applyFont="1" applyFill="1" applyBorder="1" applyAlignment="1" applyProtection="1">
      <alignment horizontal="center" vertical="center"/>
      <protection hidden="1"/>
    </xf>
    <xf numFmtId="1" fontId="120" fillId="0" borderId="11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 vertical="center"/>
      <protection hidden="1"/>
    </xf>
    <xf numFmtId="1" fontId="44" fillId="0" borderId="11" xfId="0" applyNumberFormat="1" applyFont="1" applyFill="1" applyBorder="1" applyAlignment="1" applyProtection="1">
      <alignment horizontal="center" vertical="center"/>
      <protection hidden="1"/>
    </xf>
    <xf numFmtId="0" fontId="118" fillId="0" borderId="0" xfId="0" applyFont="1" applyAlignment="1" applyProtection="1">
      <alignment horizontal="center" vertical="center"/>
      <protection hidden="1"/>
    </xf>
    <xf numFmtId="0" fontId="118" fillId="0" borderId="0" xfId="0" applyFont="1" applyAlignment="1" applyProtection="1">
      <alignment vertical="center"/>
      <protection hidden="1"/>
    </xf>
    <xf numFmtId="168" fontId="56" fillId="33" borderId="28" xfId="0" applyNumberFormat="1" applyFont="1" applyFill="1" applyBorder="1" applyAlignment="1" applyProtection="1">
      <alignment horizontal="right" vertical="center"/>
      <protection hidden="1"/>
    </xf>
    <xf numFmtId="10" fontId="56" fillId="0" borderId="26" xfId="0" applyNumberFormat="1" applyFont="1" applyFill="1" applyBorder="1" applyAlignment="1" applyProtection="1">
      <alignment horizontal="center" vertical="center"/>
      <protection hidden="1"/>
    </xf>
    <xf numFmtId="168" fontId="56" fillId="33" borderId="11" xfId="0" applyNumberFormat="1" applyFont="1" applyFill="1" applyBorder="1" applyAlignment="1" applyProtection="1">
      <alignment horizontal="right" vertical="center"/>
      <protection hidden="1"/>
    </xf>
    <xf numFmtId="10" fontId="125" fillId="0" borderId="26" xfId="0" applyNumberFormat="1" applyFont="1" applyFill="1" applyBorder="1" applyAlignment="1" applyProtection="1">
      <alignment horizontal="center" vertical="center"/>
      <protection hidden="1"/>
    </xf>
    <xf numFmtId="166" fontId="125" fillId="0" borderId="11" xfId="0" applyNumberFormat="1" applyFont="1" applyFill="1" applyBorder="1" applyAlignment="1" applyProtection="1">
      <alignment horizontal="center" vertical="center"/>
      <protection hidden="1"/>
    </xf>
    <xf numFmtId="5" fontId="125" fillId="0" borderId="11" xfId="0" applyNumberFormat="1" applyFont="1" applyFill="1" applyBorder="1" applyAlignment="1" applyProtection="1">
      <alignment horizontal="right" vertical="center"/>
      <protection hidden="1"/>
    </xf>
    <xf numFmtId="5" fontId="125" fillId="0" borderId="11" xfId="0" applyNumberFormat="1" applyFont="1" applyBorder="1" applyAlignment="1" applyProtection="1">
      <alignment horizontal="right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5" fontId="128" fillId="0" borderId="0" xfId="0" applyNumberFormat="1" applyFont="1" applyAlignment="1" applyProtection="1">
      <alignment horizontal="center" vertical="center"/>
      <protection hidden="1"/>
    </xf>
    <xf numFmtId="0" fontId="119" fillId="0" borderId="28" xfId="0" applyFont="1" applyBorder="1" applyAlignment="1" applyProtection="1">
      <alignment horizontal="center" vertical="center"/>
      <protection hidden="1"/>
    </xf>
    <xf numFmtId="1" fontId="52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45" fillId="0" borderId="11" xfId="0" applyNumberFormat="1" applyFont="1" applyBorder="1" applyAlignment="1" applyProtection="1">
      <alignment horizontal="center" vertical="center" wrapText="1"/>
      <protection hidden="1"/>
    </xf>
    <xf numFmtId="0" fontId="124" fillId="0" borderId="0" xfId="0" applyFont="1" applyAlignment="1" applyProtection="1">
      <alignment vertical="center"/>
      <protection hidden="1"/>
    </xf>
    <xf numFmtId="0" fontId="59" fillId="33" borderId="11" xfId="0" applyFont="1" applyFill="1" applyBorder="1" applyAlignment="1" applyProtection="1">
      <alignment horizontal="center" vertical="center" wrapText="1"/>
      <protection hidden="1"/>
    </xf>
    <xf numFmtId="169" fontId="59" fillId="33" borderId="11" xfId="0" applyNumberFormat="1" applyFont="1" applyFill="1" applyBorder="1" applyAlignment="1" applyProtection="1">
      <alignment horizontal="center" vertical="center" wrapText="1"/>
      <protection hidden="1"/>
    </xf>
    <xf numFmtId="169" fontId="59" fillId="33" borderId="11" xfId="0" applyNumberFormat="1" applyFont="1" applyFill="1" applyBorder="1" applyAlignment="1" applyProtection="1">
      <alignment vertical="center" wrapText="1"/>
      <protection hidden="1"/>
    </xf>
    <xf numFmtId="1" fontId="120" fillId="33" borderId="11" xfId="0" applyNumberFormat="1" applyFont="1" applyFill="1" applyBorder="1" applyAlignment="1" applyProtection="1">
      <alignment horizontal="center" vertical="center"/>
      <protection hidden="1"/>
    </xf>
    <xf numFmtId="168" fontId="120" fillId="33" borderId="11" xfId="0" applyNumberFormat="1" applyFont="1" applyFill="1" applyBorder="1" applyAlignment="1" applyProtection="1">
      <alignment horizontal="center" vertical="center"/>
      <protection hidden="1"/>
    </xf>
    <xf numFmtId="5" fontId="120" fillId="33" borderId="11" xfId="0" applyNumberFormat="1" applyFont="1" applyFill="1" applyBorder="1" applyAlignment="1" applyProtection="1">
      <alignment horizontal="right" vertical="center"/>
      <protection hidden="1"/>
    </xf>
    <xf numFmtId="166" fontId="120" fillId="33" borderId="11" xfId="0" applyNumberFormat="1" applyFont="1" applyFill="1" applyBorder="1" applyAlignment="1" applyProtection="1">
      <alignment horizontal="center" vertical="center"/>
      <protection hidden="1"/>
    </xf>
    <xf numFmtId="168" fontId="118" fillId="33" borderId="26" xfId="0" applyNumberFormat="1" applyFont="1" applyFill="1" applyBorder="1" applyAlignment="1" applyProtection="1">
      <alignment vertical="center" wrapText="1"/>
      <protection hidden="1"/>
    </xf>
    <xf numFmtId="168" fontId="137" fillId="33" borderId="11" xfId="0" applyNumberFormat="1" applyFont="1" applyFill="1" applyBorder="1" applyAlignment="1" applyProtection="1">
      <alignment horizontal="center" vertical="center"/>
      <protection hidden="1"/>
    </xf>
    <xf numFmtId="5" fontId="130" fillId="33" borderId="11" xfId="0" applyNumberFormat="1" applyFont="1" applyFill="1" applyBorder="1" applyAlignment="1" applyProtection="1">
      <alignment horizontal="left" vertical="center"/>
      <protection hidden="1"/>
    </xf>
    <xf numFmtId="165" fontId="137" fillId="0" borderId="26" xfId="0" applyNumberFormat="1" applyFont="1" applyBorder="1" applyAlignment="1" applyProtection="1">
      <alignment horizontal="center" vertical="center"/>
      <protection hidden="1"/>
    </xf>
    <xf numFmtId="168" fontId="44" fillId="33" borderId="11" xfId="0" applyNumberFormat="1" applyFont="1" applyFill="1" applyBorder="1" applyAlignment="1" applyProtection="1">
      <alignment horizontal="center" vertical="center"/>
      <protection hidden="1"/>
    </xf>
    <xf numFmtId="168" fontId="44" fillId="33" borderId="11" xfId="0" applyNumberFormat="1" applyFont="1" applyFill="1" applyBorder="1" applyAlignment="1" applyProtection="1">
      <alignment vertical="center"/>
      <protection hidden="1"/>
    </xf>
    <xf numFmtId="168" fontId="55" fillId="33" borderId="11" xfId="0" applyNumberFormat="1" applyFont="1" applyFill="1" applyBorder="1" applyAlignment="1" applyProtection="1">
      <alignment vertical="center"/>
      <protection hidden="1"/>
    </xf>
    <xf numFmtId="169" fontId="0" fillId="33" borderId="11" xfId="0" applyNumberFormat="1" applyFont="1" applyFill="1" applyBorder="1" applyAlignment="1" applyProtection="1">
      <alignment horizontal="right" vertical="center"/>
      <protection hidden="1"/>
    </xf>
    <xf numFmtId="169" fontId="64" fillId="33" borderId="11" xfId="0" applyNumberFormat="1" applyFont="1" applyFill="1" applyBorder="1" applyAlignment="1" applyProtection="1">
      <alignment horizontal="right" vertical="center"/>
      <protection hidden="1"/>
    </xf>
    <xf numFmtId="1" fontId="0" fillId="33" borderId="11" xfId="0" applyNumberFormat="1" applyFont="1" applyFill="1" applyBorder="1" applyAlignment="1" applyProtection="1">
      <alignment horizontal="center" vertical="center"/>
      <protection hidden="1"/>
    </xf>
    <xf numFmtId="10" fontId="53" fillId="0" borderId="11" xfId="0" applyNumberFormat="1" applyFont="1" applyFill="1" applyBorder="1" applyAlignment="1" applyProtection="1">
      <alignment horizontal="center" vertical="center"/>
      <protection hidden="1"/>
    </xf>
    <xf numFmtId="0" fontId="130" fillId="0" borderId="35" xfId="0" applyFont="1" applyFill="1" applyBorder="1" applyAlignment="1" applyProtection="1">
      <alignment horizontal="left" vertical="center"/>
      <protection hidden="1"/>
    </xf>
    <xf numFmtId="7" fontId="118" fillId="33" borderId="0" xfId="0" applyNumberFormat="1" applyFont="1" applyFill="1" applyBorder="1" applyAlignment="1" applyProtection="1">
      <alignment horizontal="right" vertical="center"/>
      <protection hidden="1"/>
    </xf>
    <xf numFmtId="165" fontId="58" fillId="33" borderId="0" xfId="0" applyNumberFormat="1" applyFont="1" applyFill="1" applyBorder="1" applyAlignment="1" applyProtection="1">
      <alignment horizontal="center" vertical="center"/>
      <protection hidden="1"/>
    </xf>
    <xf numFmtId="168" fontId="59" fillId="33" borderId="11" xfId="0" applyNumberFormat="1" applyFont="1" applyFill="1" applyBorder="1" applyAlignment="1" applyProtection="1">
      <alignment horizontal="center" vertical="center" wrapText="1"/>
      <protection hidden="1"/>
    </xf>
    <xf numFmtId="165" fontId="59" fillId="33" borderId="28" xfId="0" applyNumberFormat="1" applyFont="1" applyFill="1" applyBorder="1" applyAlignment="1" applyProtection="1">
      <alignment horizontal="center" vertical="center"/>
      <protection hidden="1"/>
    </xf>
    <xf numFmtId="165" fontId="59" fillId="33" borderId="11" xfId="0" applyNumberFormat="1" applyFont="1" applyFill="1" applyBorder="1" applyAlignment="1" applyProtection="1">
      <alignment horizontal="center" vertical="center"/>
      <protection hidden="1"/>
    </xf>
    <xf numFmtId="168" fontId="120" fillId="33" borderId="11" xfId="0" applyNumberFormat="1" applyFont="1" applyFill="1" applyBorder="1" applyAlignment="1" applyProtection="1">
      <alignment horizontal="right" vertical="center"/>
      <protection hidden="1"/>
    </xf>
    <xf numFmtId="168" fontId="130" fillId="33" borderId="11" xfId="0" applyNumberFormat="1" applyFont="1" applyFill="1" applyBorder="1" applyAlignment="1" applyProtection="1">
      <alignment horizontal="left" vertical="center"/>
      <protection hidden="1"/>
    </xf>
    <xf numFmtId="165" fontId="120" fillId="33" borderId="11" xfId="0" applyNumberFormat="1" applyFont="1" applyFill="1" applyBorder="1" applyAlignment="1" applyProtection="1">
      <alignment horizontal="center" vertical="center"/>
      <protection hidden="1"/>
    </xf>
    <xf numFmtId="165" fontId="119" fillId="33" borderId="0" xfId="0" applyNumberFormat="1" applyFont="1" applyFill="1" applyBorder="1" applyAlignment="1" applyProtection="1">
      <alignment horizontal="center" vertical="center" wrapText="1"/>
      <protection hidden="1"/>
    </xf>
    <xf numFmtId="1" fontId="130" fillId="33" borderId="0" xfId="0" applyNumberFormat="1" applyFont="1" applyFill="1" applyAlignment="1" applyProtection="1">
      <alignment horizontal="left" vertical="center"/>
      <protection hidden="1"/>
    </xf>
    <xf numFmtId="167" fontId="0" fillId="33" borderId="0" xfId="0" applyNumberForma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20" fillId="0" borderId="11" xfId="0" applyFont="1" applyFill="1" applyBorder="1" applyAlignment="1" applyProtection="1">
      <alignment horizontal="center" vertical="center"/>
      <protection hidden="1"/>
    </xf>
    <xf numFmtId="165" fontId="56" fillId="33" borderId="28" xfId="0" applyNumberFormat="1" applyFont="1" applyFill="1" applyBorder="1" applyAlignment="1" applyProtection="1">
      <alignment horizontal="right" vertical="center"/>
      <protection hidden="1"/>
    </xf>
    <xf numFmtId="9" fontId="56" fillId="0" borderId="26" xfId="0" applyNumberFormat="1" applyFont="1" applyFill="1" applyBorder="1" applyAlignment="1" applyProtection="1">
      <alignment horizontal="center" vertical="center"/>
      <protection hidden="1"/>
    </xf>
    <xf numFmtId="165" fontId="56" fillId="33" borderId="11" xfId="0" applyNumberFormat="1" applyFont="1" applyFill="1" applyBorder="1" applyAlignment="1" applyProtection="1">
      <alignment horizontal="right" vertical="center"/>
      <protection hidden="1"/>
    </xf>
    <xf numFmtId="5" fontId="66" fillId="0" borderId="11" xfId="0" applyNumberFormat="1" applyFont="1" applyBorder="1" applyAlignment="1" applyProtection="1">
      <alignment horizontal="right" vertical="center"/>
      <protection hidden="1"/>
    </xf>
    <xf numFmtId="168" fontId="119" fillId="0" borderId="0" xfId="0" applyNumberFormat="1" applyFont="1" applyAlignment="1" applyProtection="1">
      <alignment vertical="center"/>
      <protection hidden="1"/>
    </xf>
    <xf numFmtId="7" fontId="115" fillId="33" borderId="0" xfId="0" applyNumberFormat="1" applyFont="1" applyFill="1" applyBorder="1" applyAlignment="1" applyProtection="1">
      <alignment horizontal="center" vertical="center"/>
      <protection hidden="1"/>
    </xf>
    <xf numFmtId="2" fontId="1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2" fontId="1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right" vertical="center"/>
      <protection/>
    </xf>
    <xf numFmtId="10" fontId="64" fillId="0" borderId="0" xfId="0" applyNumberFormat="1" applyFont="1" applyFill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119" fillId="0" borderId="0" xfId="0" applyFont="1" applyBorder="1" applyAlignment="1" applyProtection="1">
      <alignment horizontal="center" vertical="center"/>
      <protection/>
    </xf>
    <xf numFmtId="0" fontId="139" fillId="0" borderId="0" xfId="0" applyFont="1" applyAlignment="1" applyProtection="1">
      <alignment horizontal="left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8" fillId="0" borderId="0" xfId="0" applyFont="1" applyAlignment="1" applyProtection="1">
      <alignment vertical="center" wrapText="1"/>
      <protection/>
    </xf>
    <xf numFmtId="0" fontId="119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2" fontId="125" fillId="33" borderId="17" xfId="0" applyNumberFormat="1" applyFont="1" applyFill="1" applyBorder="1" applyAlignment="1" applyProtection="1">
      <alignment horizontal="center" vertical="center"/>
      <protection/>
    </xf>
    <xf numFmtId="165" fontId="56" fillId="33" borderId="17" xfId="0" applyNumberFormat="1" applyFont="1" applyFill="1" applyBorder="1" applyAlignment="1" applyProtection="1">
      <alignment horizontal="center" vertical="center"/>
      <protection/>
    </xf>
    <xf numFmtId="165" fontId="56" fillId="33" borderId="26" xfId="0" applyNumberFormat="1" applyFont="1" applyFill="1" applyBorder="1" applyAlignment="1" applyProtection="1">
      <alignment horizontal="center" vertical="center"/>
      <protection hidden="1"/>
    </xf>
    <xf numFmtId="2" fontId="125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66" fontId="44" fillId="33" borderId="35" xfId="0" applyNumberFormat="1" applyFont="1" applyFill="1" applyBorder="1" applyAlignment="1" applyProtection="1">
      <alignment horizontal="center" vertical="center"/>
      <protection/>
    </xf>
    <xf numFmtId="168" fontId="55" fillId="34" borderId="28" xfId="0" applyNumberFormat="1" applyFont="1" applyFill="1" applyBorder="1" applyAlignment="1" applyProtection="1">
      <alignment horizontal="center" vertical="center"/>
      <protection locked="0"/>
    </xf>
    <xf numFmtId="166" fontId="44" fillId="33" borderId="40" xfId="0" applyNumberFormat="1" applyFont="1" applyFill="1" applyBorder="1" applyAlignment="1" applyProtection="1">
      <alignment horizontal="center" vertical="center"/>
      <protection hidden="1"/>
    </xf>
    <xf numFmtId="166" fontId="44" fillId="33" borderId="47" xfId="0" applyNumberFormat="1" applyFont="1" applyFill="1" applyBorder="1" applyAlignment="1" applyProtection="1">
      <alignment horizontal="center" vertical="center"/>
      <protection/>
    </xf>
    <xf numFmtId="0" fontId="55" fillId="33" borderId="48" xfId="0" applyFont="1" applyFill="1" applyBorder="1" applyAlignment="1" applyProtection="1">
      <alignment horizontal="center" vertical="center"/>
      <protection/>
    </xf>
    <xf numFmtId="0" fontId="55" fillId="33" borderId="49" xfId="0" applyFont="1" applyFill="1" applyBorder="1" applyAlignment="1" applyProtection="1">
      <alignment horizontal="center" vertical="center"/>
      <protection/>
    </xf>
    <xf numFmtId="0" fontId="55" fillId="33" borderId="50" xfId="0" applyFont="1" applyFill="1" applyBorder="1" applyAlignment="1" applyProtection="1">
      <alignment horizontal="center" vertical="center"/>
      <protection/>
    </xf>
    <xf numFmtId="166" fontId="44" fillId="34" borderId="47" xfId="0" applyNumberFormat="1" applyFont="1" applyFill="1" applyBorder="1" applyAlignment="1" applyProtection="1">
      <alignment horizontal="center" vertical="center"/>
      <protection locked="0"/>
    </xf>
    <xf numFmtId="0" fontId="44" fillId="33" borderId="28" xfId="0" applyFont="1" applyFill="1" applyBorder="1" applyAlignment="1" applyProtection="1">
      <alignment horizontal="center" vertical="center" wrapText="1"/>
      <protection/>
    </xf>
    <xf numFmtId="168" fontId="0" fillId="33" borderId="28" xfId="0" applyNumberFormat="1" applyFont="1" applyFill="1" applyBorder="1" applyAlignment="1" applyProtection="1">
      <alignment horizontal="right" vertical="center"/>
      <protection hidden="1"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165" fontId="0" fillId="33" borderId="34" xfId="0" applyNumberFormat="1" applyFont="1" applyFill="1" applyBorder="1" applyAlignment="1" applyProtection="1">
      <alignment horizontal="right" vertical="center"/>
      <protection hidden="1"/>
    </xf>
    <xf numFmtId="7" fontId="0" fillId="33" borderId="40" xfId="0" applyNumberFormat="1" applyFont="1" applyFill="1" applyBorder="1" applyAlignment="1" applyProtection="1">
      <alignment horizontal="right" vertical="center"/>
      <protection hidden="1"/>
    </xf>
    <xf numFmtId="0" fontId="44" fillId="33" borderId="47" xfId="0" applyFont="1" applyFill="1" applyBorder="1" applyAlignment="1" applyProtection="1">
      <alignment horizontal="center" vertical="center" wrapText="1"/>
      <protection/>
    </xf>
    <xf numFmtId="168" fontId="0" fillId="33" borderId="47" xfId="0" applyNumberFormat="1" applyFont="1" applyFill="1" applyBorder="1" applyAlignment="1" applyProtection="1">
      <alignment horizontal="right" vertical="center"/>
      <protection hidden="1"/>
    </xf>
    <xf numFmtId="0" fontId="0" fillId="33" borderId="47" xfId="0" applyFont="1" applyFill="1" applyBorder="1" applyAlignment="1" applyProtection="1">
      <alignment horizontal="center" vertical="center" wrapText="1"/>
      <protection/>
    </xf>
    <xf numFmtId="1" fontId="0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 hidden="1"/>
    </xf>
    <xf numFmtId="1" fontId="0" fillId="33" borderId="48" xfId="0" applyNumberFormat="1" applyFont="1" applyFill="1" applyBorder="1" applyAlignment="1" applyProtection="1">
      <alignment horizontal="center" vertical="center"/>
      <protection hidden="1"/>
    </xf>
    <xf numFmtId="165" fontId="0" fillId="33" borderId="51" xfId="0" applyNumberFormat="1" applyFont="1" applyFill="1" applyBorder="1" applyAlignment="1" applyProtection="1">
      <alignment horizontal="right" vertical="center"/>
      <protection hidden="1"/>
    </xf>
    <xf numFmtId="165" fontId="140" fillId="33" borderId="26" xfId="0" applyNumberFormat="1" applyFont="1" applyFill="1" applyBorder="1" applyAlignment="1" applyProtection="1">
      <alignment horizontal="center" vertical="center"/>
      <protection/>
    </xf>
    <xf numFmtId="0" fontId="68" fillId="33" borderId="26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9" fontId="0" fillId="33" borderId="52" xfId="0" applyNumberFormat="1" applyFont="1" applyFill="1" applyBorder="1" applyAlignment="1" applyProtection="1">
      <alignment horizontal="center" vertical="center"/>
      <protection/>
    </xf>
    <xf numFmtId="168" fontId="44" fillId="33" borderId="52" xfId="0" applyNumberFormat="1" applyFont="1" applyFill="1" applyBorder="1" applyAlignment="1" applyProtection="1">
      <alignment horizontal="right" vertical="center"/>
      <protection hidden="1"/>
    </xf>
    <xf numFmtId="0" fontId="0" fillId="33" borderId="35" xfId="0" applyFont="1" applyFill="1" applyBorder="1" applyAlignment="1" applyProtection="1">
      <alignment vertical="center"/>
      <protection/>
    </xf>
    <xf numFmtId="168" fontId="44" fillId="33" borderId="11" xfId="0" applyNumberFormat="1" applyFont="1" applyFill="1" applyBorder="1" applyAlignment="1" applyProtection="1">
      <alignment vertical="center"/>
      <protection/>
    </xf>
    <xf numFmtId="9" fontId="0" fillId="33" borderId="52" xfId="0" applyNumberFormat="1" applyFont="1" applyFill="1" applyBorder="1" applyAlignment="1" applyProtection="1">
      <alignment horizontal="center" vertical="center"/>
      <protection hidden="1"/>
    </xf>
    <xf numFmtId="168" fontId="0" fillId="33" borderId="30" xfId="0" applyNumberFormat="1" applyFont="1" applyFill="1" applyBorder="1" applyAlignment="1" applyProtection="1">
      <alignment horizontal="right" vertical="center"/>
      <protection hidden="1"/>
    </xf>
    <xf numFmtId="168" fontId="0" fillId="33" borderId="50" xfId="0" applyNumberFormat="1" applyFont="1" applyFill="1" applyBorder="1" applyAlignment="1" applyProtection="1">
      <alignment horizontal="right" vertical="center"/>
      <protection hidden="1"/>
    </xf>
    <xf numFmtId="168" fontId="58" fillId="0" borderId="27" xfId="0" applyNumberFormat="1" applyFont="1" applyFill="1" applyBorder="1" applyAlignment="1" applyProtection="1">
      <alignment horizontal="right" vertical="center"/>
      <protection/>
    </xf>
    <xf numFmtId="168" fontId="141" fillId="33" borderId="27" xfId="0" applyNumberFormat="1" applyFont="1" applyFill="1" applyBorder="1" applyAlignment="1" applyProtection="1">
      <alignment horizontal="right" vertical="center"/>
      <protection/>
    </xf>
    <xf numFmtId="168" fontId="58" fillId="33" borderId="27" xfId="0" applyNumberFormat="1" applyFont="1" applyFill="1" applyBorder="1" applyAlignment="1" applyProtection="1">
      <alignment horizontal="right" vertical="center"/>
      <protection/>
    </xf>
    <xf numFmtId="168" fontId="0" fillId="33" borderId="40" xfId="0" applyNumberFormat="1" applyFont="1" applyFill="1" applyBorder="1" applyAlignment="1" applyProtection="1">
      <alignment horizontal="right" vertical="center"/>
      <protection hidden="1"/>
    </xf>
    <xf numFmtId="165" fontId="125" fillId="33" borderId="26" xfId="0" applyNumberFormat="1" applyFont="1" applyFill="1" applyBorder="1" applyAlignment="1" applyProtection="1">
      <alignment horizontal="center" vertical="center"/>
      <protection hidden="1"/>
    </xf>
    <xf numFmtId="0" fontId="118" fillId="3" borderId="17" xfId="0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120" fillId="3" borderId="26" xfId="0" applyFont="1" applyFill="1" applyBorder="1" applyAlignment="1" applyProtection="1">
      <alignment horizontal="center" vertical="center"/>
      <protection locked="0"/>
    </xf>
    <xf numFmtId="0" fontId="120" fillId="3" borderId="11" xfId="0" applyFont="1" applyFill="1" applyBorder="1" applyAlignment="1" applyProtection="1">
      <alignment horizontal="center" vertical="center"/>
      <protection locked="0"/>
    </xf>
    <xf numFmtId="164" fontId="125" fillId="3" borderId="11" xfId="0" applyNumberFormat="1" applyFont="1" applyFill="1" applyBorder="1" applyAlignment="1" applyProtection="1">
      <alignment horizontal="center" vertical="center"/>
      <protection locked="0"/>
    </xf>
    <xf numFmtId="0" fontId="125" fillId="3" borderId="11" xfId="0" applyFont="1" applyFill="1" applyBorder="1" applyAlignment="1" applyProtection="1">
      <alignment horizontal="center" vertical="center"/>
      <protection locked="0"/>
    </xf>
    <xf numFmtId="0" fontId="56" fillId="3" borderId="11" xfId="0" applyFont="1" applyFill="1" applyBorder="1" applyAlignment="1" applyProtection="1">
      <alignment horizontal="center"/>
      <protection locked="0"/>
    </xf>
    <xf numFmtId="49" fontId="27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54" xfId="0" applyFont="1" applyFill="1" applyBorder="1" applyAlignment="1" applyProtection="1">
      <alignment horizontal="justify" vertical="center" wrapText="1"/>
      <protection locked="0"/>
    </xf>
    <xf numFmtId="0" fontId="27" fillId="3" borderId="54" xfId="0" applyFont="1" applyFill="1" applyBorder="1" applyAlignment="1" applyProtection="1">
      <alignment horizontal="center" vertical="center" wrapText="1"/>
      <protection locked="0"/>
    </xf>
    <xf numFmtId="49" fontId="27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55" xfId="0" applyFont="1" applyFill="1" applyBorder="1" applyAlignment="1" applyProtection="1">
      <alignment horizontal="justify" vertical="center" wrapText="1"/>
      <protection locked="0"/>
    </xf>
    <xf numFmtId="0" fontId="27" fillId="3" borderId="55" xfId="0" applyFont="1" applyFill="1" applyBorder="1" applyAlignment="1" applyProtection="1">
      <alignment horizontal="center" vertical="center" wrapText="1"/>
      <protection locked="0"/>
    </xf>
    <xf numFmtId="49" fontId="27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57" xfId="0" applyFont="1" applyFill="1" applyBorder="1" applyAlignment="1" applyProtection="1">
      <alignment horizontal="justify" vertical="center" wrapText="1"/>
      <protection locked="0"/>
    </xf>
    <xf numFmtId="0" fontId="27" fillId="3" borderId="57" xfId="0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Alignment="1" applyProtection="1">
      <alignment horizontal="justify" vertical="center" wrapText="1"/>
      <protection locked="0"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justify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justify" vertical="center" wrapText="1"/>
      <protection locked="0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27" fillId="3" borderId="58" xfId="0" applyFont="1" applyFill="1" applyBorder="1" applyAlignment="1" applyProtection="1">
      <alignment horizontal="center" vertical="center" wrapText="1"/>
      <protection locked="0"/>
    </xf>
    <xf numFmtId="0" fontId="27" fillId="3" borderId="25" xfId="0" applyFont="1" applyFill="1" applyBorder="1" applyAlignment="1" applyProtection="1">
      <alignment horizontal="center" vertical="center" wrapText="1"/>
      <protection locked="0"/>
    </xf>
    <xf numFmtId="49" fontId="44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54" xfId="0" applyFont="1" applyFill="1" applyBorder="1" applyAlignment="1" applyProtection="1">
      <alignment horizontal="justify" vertical="center" wrapText="1"/>
      <protection locked="0"/>
    </xf>
    <xf numFmtId="0" fontId="44" fillId="3" borderId="58" xfId="0" applyFont="1" applyFill="1" applyBorder="1" applyAlignment="1" applyProtection="1">
      <alignment horizontal="center" vertical="center" wrapText="1"/>
      <protection locked="0"/>
    </xf>
    <xf numFmtId="49" fontId="44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55" xfId="0" applyFont="1" applyFill="1" applyBorder="1" applyAlignment="1" applyProtection="1">
      <alignment horizontal="justify" vertical="center" wrapText="1"/>
      <protection locked="0"/>
    </xf>
    <xf numFmtId="0" fontId="44" fillId="3" borderId="55" xfId="0" applyFont="1" applyFill="1" applyBorder="1" applyAlignment="1" applyProtection="1">
      <alignment horizontal="center" vertical="center" wrapText="1"/>
      <protection locked="0"/>
    </xf>
    <xf numFmtId="49" fontId="4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21" xfId="0" applyFont="1" applyFill="1" applyBorder="1" applyAlignment="1" applyProtection="1">
      <alignment horizontal="justify" vertical="center" wrapText="1"/>
      <protection locked="0"/>
    </xf>
    <xf numFmtId="0" fontId="44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44" fillId="3" borderId="54" xfId="0" applyFont="1" applyFill="1" applyBorder="1" applyAlignment="1" applyProtection="1">
      <alignment horizontal="center" vertical="center" wrapText="1"/>
      <protection locked="0"/>
    </xf>
    <xf numFmtId="49" fontId="27" fillId="3" borderId="5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54" xfId="0" applyFont="1" applyFill="1" applyBorder="1" applyAlignment="1" applyProtection="1">
      <alignment horizontal="justify" vertical="top" wrapText="1"/>
      <protection locked="0"/>
    </xf>
    <xf numFmtId="0" fontId="27" fillId="3" borderId="54" xfId="0" applyFont="1" applyFill="1" applyBorder="1" applyAlignment="1" applyProtection="1">
      <alignment horizontal="center" vertical="top" wrapText="1"/>
      <protection locked="0"/>
    </xf>
    <xf numFmtId="0" fontId="20" fillId="3" borderId="59" xfId="0" applyFont="1" applyFill="1" applyBorder="1" applyAlignment="1" applyProtection="1">
      <alignment horizontal="center" vertical="center" wrapText="1"/>
      <protection locked="0"/>
    </xf>
    <xf numFmtId="49" fontId="27" fillId="3" borderId="4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55" xfId="0" applyFont="1" applyFill="1" applyBorder="1" applyAlignment="1" applyProtection="1">
      <alignment horizontal="justify" vertical="top" wrapText="1"/>
      <protection locked="0"/>
    </xf>
    <xf numFmtId="0" fontId="27" fillId="3" borderId="55" xfId="0" applyFont="1" applyFill="1" applyBorder="1" applyAlignment="1" applyProtection="1">
      <alignment horizontal="center" vertical="top" wrapText="1"/>
      <protection locked="0"/>
    </xf>
    <xf numFmtId="0" fontId="20" fillId="3" borderId="60" xfId="0" applyFont="1" applyFill="1" applyBorder="1" applyAlignment="1" applyProtection="1">
      <alignment horizontal="center" vertical="center" wrapText="1"/>
      <protection locked="0"/>
    </xf>
    <xf numFmtId="49" fontId="27" fillId="3" borderId="56" xfId="0" applyNumberFormat="1" applyFont="1" applyFill="1" applyBorder="1" applyAlignment="1" applyProtection="1">
      <alignment horizontal="center" vertical="top" wrapText="1"/>
      <protection locked="0"/>
    </xf>
    <xf numFmtId="0" fontId="27" fillId="3" borderId="57" xfId="0" applyFont="1" applyFill="1" applyBorder="1" applyAlignment="1" applyProtection="1">
      <alignment horizontal="justify" vertical="top" wrapText="1"/>
      <protection locked="0"/>
    </xf>
    <xf numFmtId="0" fontId="27" fillId="3" borderId="57" xfId="0" applyFont="1" applyFill="1" applyBorder="1" applyAlignment="1" applyProtection="1">
      <alignment horizontal="center" vertical="top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top" wrapText="1"/>
      <protection locked="0"/>
    </xf>
    <xf numFmtId="0" fontId="1" fillId="3" borderId="54" xfId="0" applyFont="1" applyFill="1" applyBorder="1" applyAlignment="1" applyProtection="1">
      <alignment horizontal="justify" vertical="top" wrapText="1"/>
      <protection locked="0"/>
    </xf>
    <xf numFmtId="0" fontId="1" fillId="3" borderId="54" xfId="0" applyFont="1" applyFill="1" applyBorder="1" applyAlignment="1" applyProtection="1">
      <alignment horizontal="center" vertical="top" wrapText="1"/>
      <protection locked="0"/>
    </xf>
    <xf numFmtId="49" fontId="1" fillId="3" borderId="43" xfId="0" applyNumberFormat="1" applyFont="1" applyFill="1" applyBorder="1" applyAlignment="1" applyProtection="1">
      <alignment horizontal="center" vertical="top" wrapText="1"/>
      <protection locked="0"/>
    </xf>
    <xf numFmtId="0" fontId="1" fillId="3" borderId="55" xfId="0" applyFont="1" applyFill="1" applyBorder="1" applyAlignment="1" applyProtection="1">
      <alignment horizontal="justify" vertical="top" wrapText="1"/>
      <protection locked="0"/>
    </xf>
    <xf numFmtId="0" fontId="1" fillId="3" borderId="55" xfId="0" applyFont="1" applyFill="1" applyBorder="1" applyAlignment="1" applyProtection="1">
      <alignment horizontal="center" vertical="top" wrapText="1"/>
      <protection locked="0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justify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49" fontId="44" fillId="3" borderId="53" xfId="0" applyNumberFormat="1" applyFont="1" applyFill="1" applyBorder="1" applyAlignment="1" applyProtection="1">
      <alignment horizontal="center" vertical="top" wrapText="1"/>
      <protection locked="0"/>
    </xf>
    <xf numFmtId="0" fontId="44" fillId="3" borderId="54" xfId="0" applyFont="1" applyFill="1" applyBorder="1" applyAlignment="1" applyProtection="1">
      <alignment horizontal="justify" vertical="top" wrapText="1"/>
      <protection locked="0"/>
    </xf>
    <xf numFmtId="0" fontId="44" fillId="3" borderId="54" xfId="0" applyFont="1" applyFill="1" applyBorder="1" applyAlignment="1" applyProtection="1">
      <alignment horizontal="center" vertical="top" wrapText="1"/>
      <protection locked="0"/>
    </xf>
    <xf numFmtId="49" fontId="44" fillId="3" borderId="43" xfId="0" applyNumberFormat="1" applyFont="1" applyFill="1" applyBorder="1" applyAlignment="1" applyProtection="1">
      <alignment horizontal="center" vertical="top" wrapText="1"/>
      <protection locked="0"/>
    </xf>
    <xf numFmtId="0" fontId="44" fillId="3" borderId="55" xfId="0" applyFont="1" applyFill="1" applyBorder="1" applyAlignment="1" applyProtection="1">
      <alignment horizontal="justify" vertical="top" wrapText="1"/>
      <protection locked="0"/>
    </xf>
    <xf numFmtId="0" fontId="44" fillId="3" borderId="55" xfId="0" applyFont="1" applyFill="1" applyBorder="1" applyAlignment="1" applyProtection="1">
      <alignment horizontal="center" vertical="top" wrapText="1"/>
      <protection locked="0"/>
    </xf>
    <xf numFmtId="49" fontId="44" fillId="3" borderId="20" xfId="0" applyNumberFormat="1" applyFont="1" applyFill="1" applyBorder="1" applyAlignment="1" applyProtection="1">
      <alignment horizontal="center" vertical="top" wrapText="1"/>
      <protection locked="0"/>
    </xf>
    <xf numFmtId="0" fontId="44" fillId="3" borderId="21" xfId="0" applyFont="1" applyFill="1" applyBorder="1" applyAlignment="1" applyProtection="1">
      <alignment horizontal="justify" vertical="top" wrapText="1"/>
      <protection locked="0"/>
    </xf>
    <xf numFmtId="0" fontId="44" fillId="3" borderId="21" xfId="0" applyFont="1" applyFill="1" applyBorder="1" applyAlignment="1" applyProtection="1">
      <alignment horizontal="center" vertical="top" wrapText="1"/>
      <protection locked="0"/>
    </xf>
    <xf numFmtId="49" fontId="45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54" xfId="0" applyFont="1" applyFill="1" applyBorder="1" applyAlignment="1" applyProtection="1">
      <alignment horizontal="justify" vertical="center" wrapText="1"/>
      <protection locked="0"/>
    </xf>
    <xf numFmtId="0" fontId="45" fillId="3" borderId="54" xfId="0" applyFont="1" applyFill="1" applyBorder="1" applyAlignment="1" applyProtection="1">
      <alignment horizontal="center" vertical="center" wrapText="1"/>
      <protection locked="0"/>
    </xf>
    <xf numFmtId="49" fontId="45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55" xfId="0" applyFont="1" applyFill="1" applyBorder="1" applyAlignment="1" applyProtection="1">
      <alignment horizontal="justify" vertical="center" wrapText="1"/>
      <protection locked="0"/>
    </xf>
    <xf numFmtId="0" fontId="45" fillId="3" borderId="55" xfId="0" applyFont="1" applyFill="1" applyBorder="1" applyAlignment="1" applyProtection="1">
      <alignment horizontal="center" vertical="center" wrapText="1"/>
      <protection locked="0"/>
    </xf>
    <xf numFmtId="49" fontId="45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57" xfId="0" applyFont="1" applyFill="1" applyBorder="1" applyAlignment="1" applyProtection="1">
      <alignment horizontal="justify" vertical="center" wrapText="1"/>
      <protection locked="0"/>
    </xf>
    <xf numFmtId="0" fontId="45" fillId="3" borderId="57" xfId="0" applyFont="1" applyFill="1" applyBorder="1" applyAlignment="1" applyProtection="1">
      <alignment horizontal="center" vertical="center" wrapText="1"/>
      <protection locked="0"/>
    </xf>
    <xf numFmtId="49" fontId="46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54" xfId="0" applyFont="1" applyFill="1" applyBorder="1" applyAlignment="1" applyProtection="1">
      <alignment horizontal="justify" vertical="center" wrapText="1"/>
      <protection locked="0"/>
    </xf>
    <xf numFmtId="0" fontId="46" fillId="3" borderId="54" xfId="0" applyFont="1" applyFill="1" applyBorder="1" applyAlignment="1" applyProtection="1">
      <alignment horizontal="center" vertical="center" wrapText="1"/>
      <protection locked="0"/>
    </xf>
    <xf numFmtId="49" fontId="46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55" xfId="0" applyFont="1" applyFill="1" applyBorder="1" applyAlignment="1" applyProtection="1">
      <alignment horizontal="justify" vertical="center" wrapText="1"/>
      <protection locked="0"/>
    </xf>
    <xf numFmtId="0" fontId="46" fillId="3" borderId="55" xfId="0" applyFont="1" applyFill="1" applyBorder="1" applyAlignment="1" applyProtection="1">
      <alignment horizontal="center" vertical="center" wrapText="1"/>
      <protection locked="0"/>
    </xf>
    <xf numFmtId="49" fontId="4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21" xfId="0" applyFont="1" applyFill="1" applyBorder="1" applyAlignment="1" applyProtection="1">
      <alignment horizontal="justify" vertical="center" wrapText="1"/>
      <protection locked="0"/>
    </xf>
    <xf numFmtId="0" fontId="46" fillId="3" borderId="21" xfId="0" applyFont="1" applyFill="1" applyBorder="1" applyAlignment="1" applyProtection="1">
      <alignment horizontal="center" vertical="center" wrapText="1"/>
      <protection locked="0"/>
    </xf>
    <xf numFmtId="49" fontId="122" fillId="3" borderId="14" xfId="0" applyNumberFormat="1" applyFont="1" applyFill="1" applyBorder="1" applyAlignment="1" applyProtection="1">
      <alignment horizontal="center" vertical="center"/>
      <protection locked="0"/>
    </xf>
    <xf numFmtId="49" fontId="122" fillId="3" borderId="12" xfId="0" applyNumberFormat="1" applyFont="1" applyFill="1" applyBorder="1" applyAlignment="1" applyProtection="1">
      <alignment horizontal="center" vertical="center"/>
      <protection locked="0"/>
    </xf>
    <xf numFmtId="49" fontId="122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9" fontId="6" fillId="3" borderId="0" xfId="0" applyNumberFormat="1" applyFont="1" applyFill="1" applyAlignment="1" applyProtection="1">
      <alignment horizontal="right" vertical="center"/>
      <protection locked="0"/>
    </xf>
    <xf numFmtId="0" fontId="27" fillId="3" borderId="14" xfId="0" applyFont="1" applyFill="1" applyBorder="1" applyAlignment="1" applyProtection="1">
      <alignment horizontal="justify" vertical="center" wrapText="1"/>
      <protection locked="0"/>
    </xf>
    <xf numFmtId="0" fontId="27" fillId="3" borderId="12" xfId="0" applyFont="1" applyFill="1" applyBorder="1" applyAlignment="1" applyProtection="1">
      <alignment horizontal="justify" vertical="center" wrapText="1"/>
      <protection locked="0"/>
    </xf>
    <xf numFmtId="0" fontId="27" fillId="3" borderId="13" xfId="0" applyFont="1" applyFill="1" applyBorder="1" applyAlignment="1" applyProtection="1">
      <alignment horizontal="justify" vertical="center" wrapText="1"/>
      <protection locked="0"/>
    </xf>
    <xf numFmtId="0" fontId="1" fillId="3" borderId="14" xfId="0" applyFont="1" applyFill="1" applyBorder="1" applyAlignment="1" applyProtection="1">
      <alignment horizontal="justify" vertical="center" wrapText="1"/>
      <protection locked="0"/>
    </xf>
    <xf numFmtId="0" fontId="1" fillId="3" borderId="12" xfId="0" applyFont="1" applyFill="1" applyBorder="1" applyAlignment="1" applyProtection="1">
      <alignment horizontal="justify" vertical="center" wrapText="1"/>
      <protection locked="0"/>
    </xf>
    <xf numFmtId="0" fontId="1" fillId="3" borderId="15" xfId="0" applyFont="1" applyFill="1" applyBorder="1" applyAlignment="1" applyProtection="1">
      <alignment horizontal="justify" vertical="center" wrapText="1"/>
      <protection locked="0"/>
    </xf>
    <xf numFmtId="0" fontId="44" fillId="3" borderId="14" xfId="0" applyFont="1" applyFill="1" applyBorder="1" applyAlignment="1" applyProtection="1">
      <alignment horizontal="justify" vertical="center" wrapText="1"/>
      <protection locked="0"/>
    </xf>
    <xf numFmtId="0" fontId="44" fillId="3" borderId="12" xfId="0" applyFont="1" applyFill="1" applyBorder="1" applyAlignment="1" applyProtection="1">
      <alignment horizontal="justify" vertical="center" wrapText="1"/>
      <protection locked="0"/>
    </xf>
    <xf numFmtId="0" fontId="44" fillId="3" borderId="15" xfId="0" applyFont="1" applyFill="1" applyBorder="1" applyAlignment="1" applyProtection="1">
      <alignment horizontal="justify" vertical="center" wrapText="1"/>
      <protection locked="0"/>
    </xf>
    <xf numFmtId="0" fontId="125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8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24" fillId="0" borderId="0" xfId="0" applyFont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165" fontId="140" fillId="33" borderId="11" xfId="0" applyNumberFormat="1" applyFont="1" applyFill="1" applyBorder="1" applyAlignment="1" applyProtection="1">
      <alignment horizontal="center" vertical="center"/>
      <protection hidden="1"/>
    </xf>
    <xf numFmtId="1" fontId="0" fillId="33" borderId="19" xfId="0" applyNumberFormat="1" applyFont="1" applyFill="1" applyBorder="1" applyAlignment="1" applyProtection="1">
      <alignment horizontal="center" vertical="center"/>
      <protection hidden="1"/>
    </xf>
    <xf numFmtId="165" fontId="119" fillId="33" borderId="0" xfId="0" applyNumberFormat="1" applyFont="1" applyFill="1" applyBorder="1" applyAlignment="1" applyProtection="1">
      <alignment horizontal="center" vertical="center" wrapText="1"/>
      <protection/>
    </xf>
    <xf numFmtId="168" fontId="0" fillId="33" borderId="61" xfId="0" applyNumberFormat="1" applyFont="1" applyFill="1" applyBorder="1" applyAlignment="1" applyProtection="1">
      <alignment horizontal="right" vertical="center"/>
      <protection locked="0"/>
    </xf>
    <xf numFmtId="166" fontId="44" fillId="33" borderId="40" xfId="0" applyNumberFormat="1" applyFont="1" applyFill="1" applyBorder="1" applyAlignment="1" applyProtection="1">
      <alignment horizontal="center" vertical="center"/>
      <protection/>
    </xf>
    <xf numFmtId="166" fontId="44" fillId="33" borderId="47" xfId="0" applyNumberFormat="1" applyFont="1" applyFill="1" applyBorder="1" applyAlignment="1" applyProtection="1">
      <alignment horizontal="center" vertical="center"/>
      <protection hidden="1"/>
    </xf>
    <xf numFmtId="1" fontId="16" fillId="0" borderId="11" xfId="0" applyNumberFormat="1" applyFont="1" applyBorder="1" applyAlignment="1" applyProtection="1">
      <alignment horizontal="center" vertical="center" wrapText="1"/>
      <protection hidden="1"/>
    </xf>
    <xf numFmtId="0" fontId="142" fillId="0" borderId="11" xfId="0" applyFont="1" applyFill="1" applyBorder="1" applyAlignment="1" applyProtection="1">
      <alignment horizontal="center" vertical="center"/>
      <protection hidden="1"/>
    </xf>
    <xf numFmtId="0" fontId="143" fillId="0" borderId="11" xfId="0" applyFont="1" applyFill="1" applyBorder="1" applyAlignment="1" applyProtection="1">
      <alignment horizontal="center" vertical="center"/>
      <protection hidden="1"/>
    </xf>
    <xf numFmtId="14" fontId="125" fillId="0" borderId="34" xfId="0" applyNumberFormat="1" applyFont="1" applyFill="1" applyBorder="1" applyAlignment="1" applyProtection="1">
      <alignment horizontal="center" vertical="center"/>
      <protection/>
    </xf>
    <xf numFmtId="168" fontId="0" fillId="0" borderId="62" xfId="0" applyNumberFormat="1" applyFont="1" applyFill="1" applyBorder="1" applyAlignment="1" applyProtection="1">
      <alignment horizontal="right" vertical="center"/>
      <protection locked="0"/>
    </xf>
    <xf numFmtId="168" fontId="0" fillId="0" borderId="62" xfId="0" applyNumberFormat="1" applyFont="1" applyFill="1" applyBorder="1" applyAlignment="1" applyProtection="1">
      <alignment vertical="center"/>
      <protection locked="0"/>
    </xf>
    <xf numFmtId="168" fontId="0" fillId="33" borderId="61" xfId="0" applyNumberFormat="1" applyFont="1" applyFill="1" applyBorder="1" applyAlignment="1" applyProtection="1">
      <alignment horizontal="right" vertical="center"/>
      <protection hidden="1"/>
    </xf>
    <xf numFmtId="168" fontId="0" fillId="33" borderId="62" xfId="0" applyNumberFormat="1" applyFont="1" applyFill="1" applyBorder="1" applyAlignment="1" applyProtection="1">
      <alignment horizontal="right" vertical="center"/>
      <protection hidden="1"/>
    </xf>
    <xf numFmtId="49" fontId="17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4" xfId="0" applyFont="1" applyFill="1" applyBorder="1" applyAlignment="1" applyProtection="1">
      <alignment horizontal="justify" vertical="center" wrapText="1"/>
      <protection locked="0"/>
    </xf>
    <xf numFmtId="0" fontId="17" fillId="3" borderId="54" xfId="0" applyFont="1" applyFill="1" applyBorder="1" applyAlignment="1" applyProtection="1">
      <alignment horizontal="center" vertical="center" wrapText="1"/>
      <protection locked="0"/>
    </xf>
    <xf numFmtId="49" fontId="17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5" xfId="0" applyFont="1" applyFill="1" applyBorder="1" applyAlignment="1" applyProtection="1">
      <alignment horizontal="justify" vertical="center" wrapText="1"/>
      <protection locked="0"/>
    </xf>
    <xf numFmtId="0" fontId="17" fillId="3" borderId="55" xfId="0" applyFont="1" applyFill="1" applyBorder="1" applyAlignment="1" applyProtection="1">
      <alignment horizontal="center" vertical="center" wrapText="1"/>
      <protection locked="0"/>
    </xf>
    <xf numFmtId="49" fontId="17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7" xfId="0" applyFont="1" applyFill="1" applyBorder="1" applyAlignment="1" applyProtection="1">
      <alignment horizontal="justify" vertical="center" wrapText="1"/>
      <protection locked="0"/>
    </xf>
    <xf numFmtId="0" fontId="17" fillId="3" borderId="57" xfId="0" applyFont="1" applyFill="1" applyBorder="1" applyAlignment="1" applyProtection="1">
      <alignment horizontal="center" vertical="center" wrapText="1"/>
      <protection locked="0"/>
    </xf>
    <xf numFmtId="49" fontId="1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2" xfId="0" applyFont="1" applyFill="1" applyBorder="1" applyAlignment="1" applyProtection="1">
      <alignment horizontal="justify" vertical="center" wrapText="1"/>
      <protection locked="0"/>
    </xf>
    <xf numFmtId="0" fontId="19" fillId="3" borderId="59" xfId="0" applyFont="1" applyFill="1" applyBorder="1" applyAlignment="1" applyProtection="1">
      <alignment horizontal="justify" vertical="center" wrapText="1"/>
      <protection locked="0"/>
    </xf>
    <xf numFmtId="0" fontId="19" fillId="3" borderId="63" xfId="0" applyFont="1" applyFill="1" applyBorder="1" applyAlignment="1" applyProtection="1">
      <alignment horizontal="center" vertical="center" wrapText="1"/>
      <protection locked="0"/>
    </xf>
    <xf numFmtId="49" fontId="19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5" xfId="0" applyFont="1" applyFill="1" applyBorder="1" applyAlignment="1" applyProtection="1">
      <alignment horizontal="justify" vertical="center" wrapText="1"/>
      <protection locked="0"/>
    </xf>
    <xf numFmtId="0" fontId="19" fillId="3" borderId="44" xfId="0" applyFont="1" applyFill="1" applyBorder="1" applyAlignment="1" applyProtection="1">
      <alignment horizontal="justify" vertical="center" wrapText="1"/>
      <protection locked="0"/>
    </xf>
    <xf numFmtId="0" fontId="19" fillId="3" borderId="55" xfId="0" applyFont="1" applyFill="1" applyBorder="1" applyAlignment="1" applyProtection="1">
      <alignment horizontal="center" vertical="center" wrapText="1"/>
      <protection locked="0"/>
    </xf>
    <xf numFmtId="49" fontId="1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5" xfId="0" applyFont="1" applyFill="1" applyBorder="1" applyAlignment="1" applyProtection="1">
      <alignment horizontal="justify" vertical="center" wrapText="1"/>
      <protection locked="0"/>
    </xf>
    <xf numFmtId="0" fontId="19" fillId="3" borderId="25" xfId="0" applyFont="1" applyFill="1" applyBorder="1" applyAlignment="1" applyProtection="1">
      <alignment horizontal="justify" vertical="center" wrapText="1"/>
      <protection locked="0"/>
    </xf>
    <xf numFmtId="0" fontId="19" fillId="3" borderId="57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15" fillId="0" borderId="0" xfId="0" applyFont="1" applyFill="1" applyBorder="1" applyAlignment="1" applyProtection="1">
      <alignment horizontal="center" vertical="center"/>
      <protection/>
    </xf>
    <xf numFmtId="9" fontId="0" fillId="33" borderId="66" xfId="0" applyNumberFormat="1" applyFont="1" applyFill="1" applyBorder="1" applyAlignment="1" applyProtection="1">
      <alignment horizontal="center" vertical="center"/>
      <protection hidden="1"/>
    </xf>
    <xf numFmtId="168" fontId="44" fillId="33" borderId="66" xfId="0" applyNumberFormat="1" applyFont="1" applyFill="1" applyBorder="1" applyAlignment="1" applyProtection="1">
      <alignment horizontal="right" vertical="center"/>
      <protection hidden="1"/>
    </xf>
    <xf numFmtId="9" fontId="0" fillId="33" borderId="66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165" fontId="118" fillId="33" borderId="0" xfId="0" applyNumberFormat="1" applyFont="1" applyFill="1" applyBorder="1" applyAlignment="1" applyProtection="1">
      <alignment/>
      <protection hidden="1"/>
    </xf>
    <xf numFmtId="0" fontId="144" fillId="0" borderId="0" xfId="0" applyFont="1" applyBorder="1" applyAlignment="1" applyProtection="1">
      <alignment horizontal="right" vertical="center"/>
      <protection/>
    </xf>
    <xf numFmtId="7" fontId="118" fillId="33" borderId="0" xfId="0" applyNumberFormat="1" applyFont="1" applyFill="1" applyBorder="1" applyAlignment="1" applyProtection="1">
      <alignment vertical="center"/>
      <protection hidden="1"/>
    </xf>
    <xf numFmtId="165" fontId="118" fillId="33" borderId="0" xfId="0" applyNumberFormat="1" applyFont="1" applyFill="1" applyBorder="1" applyAlignment="1" applyProtection="1">
      <alignment vertical="center"/>
      <protection hidden="1"/>
    </xf>
    <xf numFmtId="44" fontId="118" fillId="33" borderId="0" xfId="0" applyNumberFormat="1" applyFont="1" applyFill="1" applyBorder="1" applyAlignment="1" applyProtection="1">
      <alignment horizontal="center" vertical="center" wrapText="1"/>
      <protection/>
    </xf>
    <xf numFmtId="165" fontId="118" fillId="33" borderId="0" xfId="0" applyNumberFormat="1" applyFont="1" applyFill="1" applyBorder="1" applyAlignment="1" applyProtection="1">
      <alignment horizontal="center" vertical="center"/>
      <protection/>
    </xf>
    <xf numFmtId="1" fontId="56" fillId="34" borderId="67" xfId="0" applyNumberFormat="1" applyFont="1" applyFill="1" applyBorder="1" applyAlignment="1" applyProtection="1">
      <alignment horizontal="center" vertical="center"/>
      <protection locked="0"/>
    </xf>
    <xf numFmtId="1" fontId="56" fillId="34" borderId="68" xfId="0" applyNumberFormat="1" applyFont="1" applyFill="1" applyBorder="1" applyAlignment="1" applyProtection="1">
      <alignment horizontal="center" vertical="center"/>
      <protection locked="0"/>
    </xf>
    <xf numFmtId="0" fontId="55" fillId="33" borderId="48" xfId="0" applyFont="1" applyFill="1" applyBorder="1" applyAlignment="1" applyProtection="1">
      <alignment horizontal="center" vertical="center"/>
      <protection/>
    </xf>
    <xf numFmtId="0" fontId="55" fillId="33" borderId="49" xfId="0" applyFont="1" applyFill="1" applyBorder="1" applyAlignment="1" applyProtection="1">
      <alignment horizontal="center" vertical="center"/>
      <protection/>
    </xf>
    <xf numFmtId="0" fontId="55" fillId="33" borderId="5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33" borderId="33" xfId="0" applyFont="1" applyFill="1" applyBorder="1" applyAlignment="1" applyProtection="1">
      <alignment horizontal="right" vertical="center"/>
      <protection/>
    </xf>
    <xf numFmtId="0" fontId="0" fillId="33" borderId="34" xfId="0" applyFont="1" applyFill="1" applyBorder="1" applyAlignment="1" applyProtection="1">
      <alignment horizontal="right" vertical="center"/>
      <protection/>
    </xf>
    <xf numFmtId="10" fontId="64" fillId="0" borderId="0" xfId="0" applyNumberFormat="1" applyFont="1" applyFill="1" applyBorder="1" applyAlignment="1" applyProtection="1">
      <alignment horizontal="center" vertical="center"/>
      <protection/>
    </xf>
    <xf numFmtId="2" fontId="46" fillId="33" borderId="0" xfId="0" applyNumberFormat="1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1" fontId="56" fillId="34" borderId="49" xfId="0" applyNumberFormat="1" applyFont="1" applyFill="1" applyBorder="1" applyAlignment="1" applyProtection="1">
      <alignment horizontal="center" vertical="center"/>
      <protection locked="0"/>
    </xf>
    <xf numFmtId="1" fontId="56" fillId="34" borderId="50" xfId="0" applyNumberFormat="1" applyFont="1" applyFill="1" applyBorder="1" applyAlignment="1" applyProtection="1">
      <alignment horizontal="center" vertical="center"/>
      <protection locked="0"/>
    </xf>
    <xf numFmtId="0" fontId="56" fillId="33" borderId="47" xfId="0" applyNumberFormat="1" applyFont="1" applyFill="1" applyBorder="1" applyAlignment="1" applyProtection="1">
      <alignment horizontal="right" vertical="center"/>
      <protection/>
    </xf>
    <xf numFmtId="0" fontId="56" fillId="33" borderId="48" xfId="0" applyNumberFormat="1" applyFont="1" applyFill="1" applyBorder="1" applyAlignment="1" applyProtection="1">
      <alignment horizontal="right" vertical="center"/>
      <protection/>
    </xf>
    <xf numFmtId="0" fontId="53" fillId="33" borderId="33" xfId="0" applyFont="1" applyFill="1" applyBorder="1" applyAlignment="1" applyProtection="1">
      <alignment horizontal="center" vertical="center"/>
      <protection/>
    </xf>
    <xf numFmtId="0" fontId="56" fillId="33" borderId="69" xfId="0" applyFont="1" applyFill="1" applyBorder="1" applyAlignment="1" applyProtection="1">
      <alignment horizontal="right" vertical="center"/>
      <protection/>
    </xf>
    <xf numFmtId="0" fontId="56" fillId="33" borderId="70" xfId="0" applyFont="1" applyFill="1" applyBorder="1" applyAlignment="1" applyProtection="1">
      <alignment horizontal="right" vertical="center"/>
      <protection/>
    </xf>
    <xf numFmtId="1" fontId="56" fillId="34" borderId="70" xfId="0" applyNumberFormat="1" applyFont="1" applyFill="1" applyBorder="1" applyAlignment="1" applyProtection="1">
      <alignment horizontal="center" vertical="center"/>
      <protection locked="0"/>
    </xf>
    <xf numFmtId="1" fontId="56" fillId="34" borderId="71" xfId="0" applyNumberFormat="1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55" fillId="33" borderId="35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5" fillId="33" borderId="2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right" vertical="center"/>
      <protection/>
    </xf>
    <xf numFmtId="0" fontId="0" fillId="33" borderId="29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0" fontId="56" fillId="33" borderId="48" xfId="0" applyFont="1" applyFill="1" applyBorder="1" applyAlignment="1" applyProtection="1">
      <alignment horizontal="right" vertical="center"/>
      <protection/>
    </xf>
    <xf numFmtId="0" fontId="56" fillId="33" borderId="49" xfId="0" applyFont="1" applyFill="1" applyBorder="1" applyAlignment="1" applyProtection="1">
      <alignment horizontal="right" vertical="center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33" xfId="0" applyFont="1" applyFill="1" applyBorder="1" applyAlignment="1" applyProtection="1">
      <alignment horizontal="center" vertical="center"/>
      <protection/>
    </xf>
    <xf numFmtId="0" fontId="55" fillId="33" borderId="34" xfId="0" applyFont="1" applyFill="1" applyBorder="1" applyAlignment="1" applyProtection="1">
      <alignment horizontal="center" vertical="center"/>
      <protection/>
    </xf>
    <xf numFmtId="165" fontId="118" fillId="0" borderId="17" xfId="0" applyNumberFormat="1" applyFont="1" applyFill="1" applyBorder="1" applyAlignment="1" applyProtection="1">
      <alignment horizontal="center" vertical="center"/>
      <protection hidden="1"/>
    </xf>
    <xf numFmtId="165" fontId="118" fillId="0" borderId="26" xfId="0" applyNumberFormat="1" applyFont="1" applyFill="1" applyBorder="1" applyAlignment="1" applyProtection="1">
      <alignment horizontal="center" vertical="center"/>
      <protection hidden="1"/>
    </xf>
    <xf numFmtId="0" fontId="145" fillId="0" borderId="35" xfId="0" applyFont="1" applyBorder="1" applyAlignment="1" applyProtection="1">
      <alignment horizontal="center"/>
      <protection hidden="1"/>
    </xf>
    <xf numFmtId="165" fontId="144" fillId="33" borderId="0" xfId="0" applyNumberFormat="1" applyFont="1" applyFill="1" applyBorder="1" applyAlignment="1" applyProtection="1">
      <alignment horizontal="right" vertical="center"/>
      <protection hidden="1"/>
    </xf>
    <xf numFmtId="0" fontId="56" fillId="33" borderId="72" xfId="0" applyFont="1" applyFill="1" applyBorder="1" applyAlignment="1" applyProtection="1">
      <alignment horizontal="right" vertical="center"/>
      <protection/>
    </xf>
    <xf numFmtId="0" fontId="56" fillId="33" borderId="73" xfId="0" applyFont="1" applyFill="1" applyBorder="1" applyAlignment="1" applyProtection="1">
      <alignment horizontal="right" vertical="center"/>
      <protection/>
    </xf>
    <xf numFmtId="1" fontId="56" fillId="34" borderId="33" xfId="0" applyNumberFormat="1" applyFont="1" applyFill="1" applyBorder="1" applyAlignment="1" applyProtection="1">
      <alignment horizontal="center" vertical="center"/>
      <protection locked="0"/>
    </xf>
    <xf numFmtId="1" fontId="56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74" xfId="0" applyFill="1" applyBorder="1" applyAlignment="1" applyProtection="1">
      <alignment horizontal="right" vertical="center"/>
      <protection hidden="1"/>
    </xf>
    <xf numFmtId="0" fontId="0" fillId="33" borderId="69" xfId="0" applyFill="1" applyBorder="1" applyAlignment="1" applyProtection="1">
      <alignment horizontal="right" vertical="center"/>
      <protection hidden="1"/>
    </xf>
    <xf numFmtId="0" fontId="0" fillId="33" borderId="70" xfId="0" applyFill="1" applyBorder="1" applyAlignment="1" applyProtection="1">
      <alignment horizontal="right" vertical="center"/>
      <protection hidden="1"/>
    </xf>
    <xf numFmtId="0" fontId="0" fillId="33" borderId="71" xfId="0" applyFill="1" applyBorder="1" applyAlignment="1" applyProtection="1">
      <alignment horizontal="right" vertical="center"/>
      <protection hidden="1"/>
    </xf>
    <xf numFmtId="0" fontId="0" fillId="33" borderId="18" xfId="0" applyFont="1" applyFill="1" applyBorder="1" applyAlignment="1" applyProtection="1">
      <alignment horizontal="right" vertical="center"/>
      <protection/>
    </xf>
    <xf numFmtId="0" fontId="0" fillId="33" borderId="35" xfId="0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0" fontId="138" fillId="3" borderId="75" xfId="0" applyFont="1" applyFill="1" applyBorder="1" applyAlignment="1" applyProtection="1">
      <alignment horizontal="right" vertical="center"/>
      <protection/>
    </xf>
    <xf numFmtId="0" fontId="138" fillId="3" borderId="76" xfId="0" applyFont="1" applyFill="1" applyBorder="1" applyAlignment="1" applyProtection="1">
      <alignment horizontal="right" vertical="center"/>
      <protection/>
    </xf>
    <xf numFmtId="0" fontId="138" fillId="3" borderId="77" xfId="0" applyFont="1" applyFill="1" applyBorder="1" applyAlignment="1" applyProtection="1">
      <alignment horizontal="right" vertical="center"/>
      <protection/>
    </xf>
    <xf numFmtId="0" fontId="144" fillId="33" borderId="0" xfId="0" applyFont="1" applyFill="1" applyBorder="1" applyAlignment="1" applyProtection="1">
      <alignment horizontal="right" vertical="center"/>
      <protection hidden="1"/>
    </xf>
    <xf numFmtId="0" fontId="144" fillId="33" borderId="0" xfId="0" applyFont="1" applyFill="1" applyBorder="1" applyAlignment="1">
      <alignment horizontal="right"/>
    </xf>
    <xf numFmtId="44" fontId="0" fillId="33" borderId="17" xfId="0" applyNumberFormat="1" applyFill="1" applyBorder="1" applyAlignment="1" applyProtection="1">
      <alignment horizontal="center" vertical="center"/>
      <protection/>
    </xf>
    <xf numFmtId="44" fontId="0" fillId="33" borderId="29" xfId="0" applyNumberFormat="1" applyFill="1" applyBorder="1" applyAlignment="1" applyProtection="1">
      <alignment horizontal="center" vertical="center"/>
      <protection/>
    </xf>
    <xf numFmtId="44" fontId="146" fillId="33" borderId="35" xfId="0" applyNumberFormat="1" applyFont="1" applyFill="1" applyBorder="1" applyAlignment="1" applyProtection="1">
      <alignment horizontal="center" vertical="center" wrapText="1"/>
      <protection/>
    </xf>
    <xf numFmtId="1" fontId="44" fillId="0" borderId="11" xfId="0" applyNumberFormat="1" applyFont="1" applyFill="1" applyBorder="1" applyAlignment="1" applyProtection="1">
      <alignment horizontal="right" vertical="center"/>
      <protection hidden="1"/>
    </xf>
    <xf numFmtId="0" fontId="123" fillId="33" borderId="0" xfId="0" applyFont="1" applyFill="1" applyAlignment="1" applyProtection="1">
      <alignment horizontal="center" vertical="center"/>
      <protection/>
    </xf>
    <xf numFmtId="1" fontId="12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20" fillId="33" borderId="26" xfId="0" applyNumberFormat="1" applyFont="1" applyFill="1" applyBorder="1" applyAlignment="1" applyProtection="1">
      <alignment horizontal="center" vertical="center" wrapText="1"/>
      <protection hidden="1"/>
    </xf>
    <xf numFmtId="168" fontId="59" fillId="33" borderId="17" xfId="0" applyNumberFormat="1" applyFont="1" applyFill="1" applyBorder="1" applyAlignment="1" applyProtection="1">
      <alignment horizontal="center" vertical="center" wrapText="1"/>
      <protection hidden="1"/>
    </xf>
    <xf numFmtId="168" fontId="59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35" fillId="33" borderId="18" xfId="0" applyNumberFormat="1" applyFont="1" applyFill="1" applyBorder="1" applyAlignment="1" applyProtection="1">
      <alignment horizontal="center" vertical="center" wrapText="1"/>
      <protection/>
    </xf>
    <xf numFmtId="0" fontId="135" fillId="33" borderId="30" xfId="0" applyNumberFormat="1" applyFont="1" applyFill="1" applyBorder="1" applyAlignment="1" applyProtection="1">
      <alignment horizontal="center" vertical="center" wrapText="1"/>
      <protection/>
    </xf>
    <xf numFmtId="0" fontId="135" fillId="33" borderId="27" xfId="0" applyNumberFormat="1" applyFont="1" applyFill="1" applyBorder="1" applyAlignment="1" applyProtection="1">
      <alignment horizontal="center" vertical="center" wrapText="1"/>
      <protection/>
    </xf>
    <xf numFmtId="0" fontId="135" fillId="33" borderId="74" xfId="0" applyNumberFormat="1" applyFont="1" applyFill="1" applyBorder="1" applyAlignment="1" applyProtection="1">
      <alignment horizontal="center" vertical="center" wrapText="1"/>
      <protection/>
    </xf>
    <xf numFmtId="0" fontId="135" fillId="33" borderId="19" xfId="0" applyNumberFormat="1" applyFont="1" applyFill="1" applyBorder="1" applyAlignment="1" applyProtection="1">
      <alignment horizontal="center" vertical="center" wrapText="1"/>
      <protection/>
    </xf>
    <xf numFmtId="0" fontId="135" fillId="33" borderId="34" xfId="0" applyNumberFormat="1" applyFont="1" applyFill="1" applyBorder="1" applyAlignment="1" applyProtection="1">
      <alignment horizontal="center" vertical="center" wrapText="1"/>
      <protection/>
    </xf>
    <xf numFmtId="0" fontId="75" fillId="33" borderId="17" xfId="0" applyFont="1" applyFill="1" applyBorder="1" applyAlignment="1" applyProtection="1">
      <alignment horizontal="center" vertical="center" wrapText="1"/>
      <protection/>
    </xf>
    <xf numFmtId="0" fontId="75" fillId="33" borderId="29" xfId="0" applyFont="1" applyFill="1" applyBorder="1" applyAlignment="1" applyProtection="1">
      <alignment horizontal="center" vertical="center" wrapText="1"/>
      <protection/>
    </xf>
    <xf numFmtId="0" fontId="75" fillId="33" borderId="26" xfId="0" applyFont="1" applyFill="1" applyBorder="1" applyAlignment="1" applyProtection="1">
      <alignment horizontal="center" vertical="center" wrapText="1"/>
      <protection/>
    </xf>
    <xf numFmtId="0" fontId="20" fillId="3" borderId="59" xfId="0" applyFont="1" applyFill="1" applyBorder="1" applyAlignment="1" applyProtection="1">
      <alignment horizontal="center" vertical="center" wrapText="1"/>
      <protection locked="0"/>
    </xf>
    <xf numFmtId="0" fontId="20" fillId="3" borderId="60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0" fillId="3" borderId="78" xfId="0" applyFont="1" applyFill="1" applyBorder="1" applyAlignment="1" applyProtection="1">
      <alignment horizontal="center" vertical="center"/>
      <protection locked="0"/>
    </xf>
    <xf numFmtId="0" fontId="10" fillId="3" borderId="79" xfId="0" applyFont="1" applyFill="1" applyBorder="1" applyAlignment="1" applyProtection="1">
      <alignment horizontal="center" vertical="center"/>
      <protection locked="0"/>
    </xf>
    <xf numFmtId="0" fontId="10" fillId="3" borderId="80" xfId="0" applyFont="1" applyFill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6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58" fillId="0" borderId="82" xfId="0" applyFont="1" applyBorder="1" applyAlignment="1" applyProtection="1">
      <alignment horizontal="center" vertical="center" wrapText="1"/>
      <protection/>
    </xf>
    <xf numFmtId="0" fontId="58" fillId="0" borderId="83" xfId="0" applyFont="1" applyBorder="1" applyAlignment="1" applyProtection="1">
      <alignment horizontal="center" vertical="center" wrapText="1"/>
      <protection/>
    </xf>
    <xf numFmtId="0" fontId="58" fillId="0" borderId="84" xfId="0" applyFont="1" applyBorder="1" applyAlignment="1" applyProtection="1">
      <alignment horizontal="center" vertical="center"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center" vertical="center"/>
      <protection/>
    </xf>
    <xf numFmtId="0" fontId="147" fillId="3" borderId="0" xfId="0" applyFont="1" applyFill="1" applyAlignment="1" applyProtection="1">
      <alignment horizontal="left" vertical="center"/>
      <protection locked="0"/>
    </xf>
    <xf numFmtId="0" fontId="118" fillId="0" borderId="0" xfId="0" applyFont="1" applyAlignment="1" applyProtection="1">
      <alignment vertical="center" wrapText="1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7" fillId="3" borderId="8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15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9" fillId="0" borderId="0" xfId="0" applyFont="1" applyBorder="1" applyAlignment="1" applyProtection="1">
      <alignment horizontal="center" vertical="center"/>
      <protection/>
    </xf>
    <xf numFmtId="0" fontId="125" fillId="0" borderId="17" xfId="0" applyFont="1" applyBorder="1" applyAlignment="1" applyProtection="1">
      <alignment horizontal="center" vertical="center"/>
      <protection/>
    </xf>
    <xf numFmtId="0" fontId="125" fillId="0" borderId="29" xfId="0" applyFont="1" applyBorder="1" applyAlignment="1" applyProtection="1">
      <alignment horizontal="center" vertical="center"/>
      <protection/>
    </xf>
    <xf numFmtId="0" fontId="125" fillId="0" borderId="26" xfId="0" applyFont="1" applyBorder="1" applyAlignment="1" applyProtection="1">
      <alignment horizontal="center" vertical="center"/>
      <protection/>
    </xf>
    <xf numFmtId="1" fontId="56" fillId="3" borderId="18" xfId="0" applyNumberFormat="1" applyFont="1" applyFill="1" applyBorder="1" applyAlignment="1" applyProtection="1">
      <alignment horizontal="left" vertical="top" wrapText="1"/>
      <protection locked="0"/>
    </xf>
    <xf numFmtId="1" fontId="56" fillId="3" borderId="35" xfId="0" applyNumberFormat="1" applyFont="1" applyFill="1" applyBorder="1" applyAlignment="1" applyProtection="1">
      <alignment horizontal="left" vertical="top" wrapText="1"/>
      <protection locked="0"/>
    </xf>
    <xf numFmtId="1" fontId="56" fillId="3" borderId="30" xfId="0" applyNumberFormat="1" applyFont="1" applyFill="1" applyBorder="1" applyAlignment="1" applyProtection="1">
      <alignment horizontal="left" vertical="top" wrapText="1"/>
      <protection locked="0"/>
    </xf>
    <xf numFmtId="1" fontId="56" fillId="3" borderId="19" xfId="0" applyNumberFormat="1" applyFont="1" applyFill="1" applyBorder="1" applyAlignment="1" applyProtection="1">
      <alignment horizontal="left" vertical="top" wrapText="1"/>
      <protection locked="0"/>
    </xf>
    <xf numFmtId="1" fontId="56" fillId="3" borderId="33" xfId="0" applyNumberFormat="1" applyFont="1" applyFill="1" applyBorder="1" applyAlignment="1" applyProtection="1">
      <alignment horizontal="left" vertical="top" wrapText="1"/>
      <protection locked="0"/>
    </xf>
    <xf numFmtId="1" fontId="56" fillId="3" borderId="34" xfId="0" applyNumberFormat="1" applyFont="1" applyFill="1" applyBorder="1" applyAlignment="1" applyProtection="1">
      <alignment horizontal="left" vertical="top" wrapText="1"/>
      <protection locked="0"/>
    </xf>
    <xf numFmtId="1" fontId="78" fillId="0" borderId="0" xfId="0" applyNumberFormat="1" applyFont="1" applyBorder="1" applyAlignment="1" applyProtection="1">
      <alignment horizontal="center" vertical="center" wrapText="1"/>
      <protection/>
    </xf>
    <xf numFmtId="0" fontId="119" fillId="0" borderId="0" xfId="0" applyFont="1" applyAlignment="1" applyProtection="1">
      <alignment horizontal="center" vertical="center"/>
      <protection/>
    </xf>
    <xf numFmtId="165" fontId="53" fillId="0" borderId="29" xfId="0" applyNumberFormat="1" applyFont="1" applyBorder="1" applyAlignment="1" applyProtection="1">
      <alignment horizontal="center" vertical="center"/>
      <protection hidden="1"/>
    </xf>
    <xf numFmtId="165" fontId="53" fillId="0" borderId="26" xfId="0" applyNumberFormat="1" applyFont="1" applyBorder="1" applyAlignment="1" applyProtection="1">
      <alignment horizontal="center" vertical="center"/>
      <protection hidden="1"/>
    </xf>
    <xf numFmtId="0" fontId="148" fillId="0" borderId="0" xfId="0" applyFont="1" applyAlignment="1" applyProtection="1">
      <alignment horizontal="center" vertical="center"/>
      <protection hidden="1"/>
    </xf>
    <xf numFmtId="0" fontId="148" fillId="0" borderId="74" xfId="0" applyFont="1" applyBorder="1" applyAlignment="1" applyProtection="1">
      <alignment horizontal="center" vertical="center"/>
      <protection hidden="1"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54" fillId="0" borderId="85" xfId="0" applyFont="1" applyBorder="1" applyAlignment="1" applyProtection="1">
      <alignment horizontal="center" vertical="center" wrapText="1"/>
      <protection/>
    </xf>
    <xf numFmtId="0" fontId="122" fillId="0" borderId="16" xfId="0" applyFont="1" applyBorder="1" applyAlignment="1" applyProtection="1">
      <alignment horizontal="center" vertical="center" wrapText="1"/>
      <protection/>
    </xf>
    <xf numFmtId="0" fontId="122" fillId="0" borderId="13" xfId="0" applyFont="1" applyBorder="1" applyAlignment="1" applyProtection="1">
      <alignment horizontal="center" vertical="center" wrapText="1"/>
      <protection/>
    </xf>
    <xf numFmtId="0" fontId="115" fillId="0" borderId="29" xfId="0" applyFont="1" applyBorder="1" applyAlignment="1" applyProtection="1">
      <alignment horizontal="right" vertical="center"/>
      <protection hidden="1"/>
    </xf>
    <xf numFmtId="10" fontId="118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 wrapText="1"/>
      <protection/>
    </xf>
    <xf numFmtId="0" fontId="145" fillId="0" borderId="0" xfId="0" applyFont="1" applyBorder="1" applyAlignment="1" applyProtection="1">
      <alignment horizontal="left" vertical="center" wrapText="1"/>
      <protection/>
    </xf>
    <xf numFmtId="0" fontId="117" fillId="0" borderId="35" xfId="0" applyFont="1" applyBorder="1" applyAlignment="1" applyProtection="1">
      <alignment horizontal="right" vertical="top" wrapText="1"/>
      <protection/>
    </xf>
    <xf numFmtId="0" fontId="76" fillId="0" borderId="18" xfId="0" applyFont="1" applyBorder="1" applyAlignment="1" applyProtection="1">
      <alignment horizontal="center" vertical="center" wrapText="1"/>
      <protection/>
    </xf>
    <xf numFmtId="0" fontId="76" fillId="0" borderId="30" xfId="0" applyFont="1" applyBorder="1" applyAlignment="1" applyProtection="1">
      <alignment horizontal="center" vertical="center" wrapText="1"/>
      <protection/>
    </xf>
    <xf numFmtId="0" fontId="76" fillId="0" borderId="27" xfId="0" applyFont="1" applyBorder="1" applyAlignment="1" applyProtection="1">
      <alignment horizontal="center" vertical="center" wrapText="1"/>
      <protection/>
    </xf>
    <xf numFmtId="0" fontId="76" fillId="0" borderId="74" xfId="0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horizontal="center" vertical="center" wrapText="1"/>
      <protection/>
    </xf>
    <xf numFmtId="0" fontId="76" fillId="0" borderId="34" xfId="0" applyFont="1" applyBorder="1" applyAlignment="1" applyProtection="1">
      <alignment horizontal="center" vertical="center" wrapText="1"/>
      <protection/>
    </xf>
    <xf numFmtId="0" fontId="18" fillId="3" borderId="59" xfId="0" applyFont="1" applyFill="1" applyBorder="1" applyAlignment="1" applyProtection="1">
      <alignment horizontal="center" vertical="center" wrapText="1"/>
      <protection locked="0"/>
    </xf>
    <xf numFmtId="0" fontId="18" fillId="3" borderId="60" xfId="0" applyFont="1" applyFill="1" applyBorder="1" applyAlignment="1" applyProtection="1">
      <alignment horizontal="center" vertical="center" wrapTex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58" fillId="0" borderId="83" xfId="0" applyFont="1" applyFill="1" applyBorder="1" applyAlignment="1" applyProtection="1">
      <alignment horizontal="center" vertical="top" wrapText="1"/>
      <protection/>
    </xf>
    <xf numFmtId="0" fontId="119" fillId="0" borderId="2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5" fontId="118" fillId="0" borderId="0" xfId="0" applyNumberFormat="1" applyFont="1" applyBorder="1" applyAlignment="1" applyProtection="1">
      <alignment horizontal="center" vertical="center"/>
      <protection hidden="1"/>
    </xf>
    <xf numFmtId="165" fontId="118" fillId="0" borderId="0" xfId="0" applyNumberFormat="1" applyFont="1" applyAlignment="1" applyProtection="1">
      <alignment horizontal="center" vertical="center"/>
      <protection hidden="1"/>
    </xf>
    <xf numFmtId="0" fontId="115" fillId="0" borderId="0" xfId="0" applyFont="1" applyAlignment="1" applyProtection="1">
      <alignment horizontal="right" vertical="center"/>
      <protection/>
    </xf>
    <xf numFmtId="0" fontId="58" fillId="0" borderId="82" xfId="0" applyFont="1" applyFill="1" applyBorder="1" applyAlignment="1" applyProtection="1">
      <alignment horizontal="center" vertical="center" wrapText="1"/>
      <protection/>
    </xf>
    <xf numFmtId="0" fontId="58" fillId="0" borderId="83" xfId="0" applyFont="1" applyFill="1" applyBorder="1" applyAlignment="1" applyProtection="1">
      <alignment horizontal="center" vertical="center" wrapText="1"/>
      <protection/>
    </xf>
    <xf numFmtId="0" fontId="58" fillId="0" borderId="84" xfId="0" applyFont="1" applyFill="1" applyBorder="1" applyAlignment="1" applyProtection="1">
      <alignment horizontal="center" vertical="center" wrapText="1"/>
      <protection/>
    </xf>
    <xf numFmtId="0" fontId="74" fillId="3" borderId="59" xfId="0" applyFont="1" applyFill="1" applyBorder="1" applyAlignment="1" applyProtection="1">
      <alignment horizontal="center" vertical="center" wrapText="1"/>
      <protection locked="0"/>
    </xf>
    <xf numFmtId="0" fontId="74" fillId="3" borderId="60" xfId="0" applyFont="1" applyFill="1" applyBorder="1" applyAlignment="1" applyProtection="1">
      <alignment horizontal="center" vertical="center" wrapText="1"/>
      <protection locked="0"/>
    </xf>
    <xf numFmtId="0" fontId="74" fillId="3" borderId="25" xfId="0" applyFont="1" applyFill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horizontal="center"/>
      <protection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18" fillId="0" borderId="35" xfId="0" applyFont="1" applyBorder="1" applyAlignment="1" applyProtection="1">
      <alignment horizontal="left"/>
      <protection/>
    </xf>
    <xf numFmtId="0" fontId="118" fillId="0" borderId="30" xfId="0" applyFont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39" fillId="0" borderId="0" xfId="0" applyFont="1" applyAlignment="1" applyProtection="1">
      <alignment horizontal="right" vertical="center"/>
      <protection/>
    </xf>
    <xf numFmtId="0" fontId="139" fillId="0" borderId="74" xfId="0" applyFont="1" applyBorder="1" applyAlignment="1" applyProtection="1">
      <alignment horizontal="right" vertical="center"/>
      <protection/>
    </xf>
    <xf numFmtId="0" fontId="143" fillId="0" borderId="19" xfId="0" applyFont="1" applyFill="1" applyBorder="1" applyAlignment="1" applyProtection="1">
      <alignment horizontal="center" vertical="center"/>
      <protection hidden="1"/>
    </xf>
    <xf numFmtId="0" fontId="143" fillId="0" borderId="34" xfId="0" applyFont="1" applyFill="1" applyBorder="1" applyAlignment="1" applyProtection="1">
      <alignment horizontal="center" vertical="center"/>
      <protection hidden="1"/>
    </xf>
    <xf numFmtId="0" fontId="125" fillId="0" borderId="0" xfId="0" applyFont="1" applyAlignment="1" applyProtection="1">
      <alignment horizontal="center"/>
      <protection/>
    </xf>
    <xf numFmtId="0" fontId="125" fillId="0" borderId="74" xfId="0" applyFont="1" applyBorder="1" applyAlignment="1" applyProtection="1">
      <alignment horizontal="center"/>
      <protection/>
    </xf>
    <xf numFmtId="0" fontId="118" fillId="0" borderId="33" xfId="0" applyFont="1" applyFill="1" applyBorder="1" applyAlignment="1" applyProtection="1">
      <alignment horizontal="center" vertical="center"/>
      <protection/>
    </xf>
    <xf numFmtId="0" fontId="118" fillId="0" borderId="10" xfId="0" applyFont="1" applyBorder="1" applyAlignment="1" applyProtection="1">
      <alignment horizontal="center" vertical="center"/>
      <protection/>
    </xf>
    <xf numFmtId="0" fontId="125" fillId="0" borderId="10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115" fillId="0" borderId="29" xfId="0" applyFont="1" applyBorder="1" applyAlignment="1" applyProtection="1">
      <alignment horizontal="center" vertical="center"/>
      <protection/>
    </xf>
    <xf numFmtId="0" fontId="0" fillId="3" borderId="29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118" fillId="0" borderId="0" xfId="0" applyFont="1" applyAlignment="1" applyProtection="1">
      <alignment horizontal="left"/>
      <protection/>
    </xf>
    <xf numFmtId="0" fontId="125" fillId="0" borderId="19" xfId="0" applyFont="1" applyFill="1" applyBorder="1" applyAlignment="1" applyProtection="1">
      <alignment horizontal="center" vertical="center"/>
      <protection hidden="1"/>
    </xf>
    <xf numFmtId="0" fontId="125" fillId="0" borderId="34" xfId="0" applyFont="1" applyFill="1" applyBorder="1" applyAlignment="1" applyProtection="1">
      <alignment horizontal="center" vertical="center"/>
      <protection hidden="1"/>
    </xf>
    <xf numFmtId="0" fontId="139" fillId="0" borderId="0" xfId="0" applyFont="1" applyAlignment="1" applyProtection="1">
      <alignment horizontal="left"/>
      <protection/>
    </xf>
    <xf numFmtId="0" fontId="126" fillId="0" borderId="19" xfId="0" applyFont="1" applyFill="1" applyBorder="1" applyAlignment="1" applyProtection="1">
      <alignment horizontal="center" vertical="center"/>
      <protection hidden="1"/>
    </xf>
    <xf numFmtId="0" fontId="126" fillId="0" borderId="34" xfId="0" applyFont="1" applyFill="1" applyBorder="1" applyAlignment="1" applyProtection="1">
      <alignment horizontal="center" vertical="center"/>
      <protection hidden="1"/>
    </xf>
    <xf numFmtId="0" fontId="118" fillId="3" borderId="17" xfId="0" applyFont="1" applyFill="1" applyBorder="1" applyAlignment="1" applyProtection="1">
      <alignment horizontal="center" vertical="center"/>
      <protection locked="0"/>
    </xf>
    <xf numFmtId="0" fontId="118" fillId="3" borderId="26" xfId="0" applyFont="1" applyFill="1" applyBorder="1" applyAlignment="1" applyProtection="1">
      <alignment horizontal="center" vertical="center"/>
      <protection locked="0"/>
    </xf>
    <xf numFmtId="0" fontId="118" fillId="0" borderId="17" xfId="0" applyFont="1" applyFill="1" applyBorder="1" applyAlignment="1" applyProtection="1">
      <alignment horizontal="center" vertical="center"/>
      <protection/>
    </xf>
    <xf numFmtId="0" fontId="118" fillId="0" borderId="29" xfId="0" applyFont="1" applyFill="1" applyBorder="1" applyAlignment="1" applyProtection="1">
      <alignment horizontal="center" vertical="center"/>
      <protection/>
    </xf>
    <xf numFmtId="0" fontId="118" fillId="0" borderId="26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19" fillId="0" borderId="18" xfId="0" applyFont="1" applyBorder="1" applyAlignment="1" applyProtection="1">
      <alignment horizontal="right" vertical="center"/>
      <protection/>
    </xf>
    <xf numFmtId="0" fontId="119" fillId="0" borderId="29" xfId="0" applyFont="1" applyBorder="1" applyAlignment="1" applyProtection="1">
      <alignment horizontal="right" vertical="center"/>
      <protection/>
    </xf>
    <xf numFmtId="0" fontId="119" fillId="0" borderId="26" xfId="0" applyFont="1" applyBorder="1" applyAlignment="1" applyProtection="1">
      <alignment horizontal="right" vertical="center"/>
      <protection/>
    </xf>
    <xf numFmtId="0" fontId="118" fillId="0" borderId="17" xfId="0" applyFont="1" applyBorder="1" applyAlignment="1" applyProtection="1">
      <alignment horizontal="center" vertical="center"/>
      <protection/>
    </xf>
    <xf numFmtId="0" fontId="118" fillId="0" borderId="26" xfId="0" applyFont="1" applyBorder="1" applyAlignment="1" applyProtection="1">
      <alignment horizontal="center" vertical="center"/>
      <protection/>
    </xf>
    <xf numFmtId="0" fontId="118" fillId="0" borderId="27" xfId="0" applyFont="1" applyBorder="1" applyAlignment="1" applyProtection="1">
      <alignment horizontal="center" vertical="center"/>
      <protection/>
    </xf>
    <xf numFmtId="0" fontId="118" fillId="0" borderId="0" xfId="0" applyFont="1" applyBorder="1" applyAlignment="1" applyProtection="1">
      <alignment horizontal="center" vertical="center"/>
      <protection/>
    </xf>
    <xf numFmtId="0" fontId="125" fillId="3" borderId="18" xfId="0" applyFont="1" applyFill="1" applyBorder="1" applyAlignment="1" applyProtection="1">
      <alignment horizontal="center" vertical="center" wrapText="1"/>
      <protection locked="0"/>
    </xf>
    <xf numFmtId="0" fontId="125" fillId="3" borderId="35" xfId="0" applyFont="1" applyFill="1" applyBorder="1" applyAlignment="1" applyProtection="1">
      <alignment horizontal="center" vertical="center" wrapText="1"/>
      <protection locked="0"/>
    </xf>
    <xf numFmtId="0" fontId="125" fillId="3" borderId="30" xfId="0" applyFont="1" applyFill="1" applyBorder="1" applyAlignment="1" applyProtection="1">
      <alignment horizontal="center" vertical="center" wrapText="1"/>
      <protection locked="0"/>
    </xf>
    <xf numFmtId="0" fontId="125" fillId="3" borderId="19" xfId="0" applyFont="1" applyFill="1" applyBorder="1" applyAlignment="1" applyProtection="1">
      <alignment horizontal="center" vertical="center" wrapText="1"/>
      <protection locked="0"/>
    </xf>
    <xf numFmtId="0" fontId="125" fillId="3" borderId="33" xfId="0" applyFont="1" applyFill="1" applyBorder="1" applyAlignment="1" applyProtection="1">
      <alignment horizontal="center" vertical="center" wrapText="1"/>
      <protection locked="0"/>
    </xf>
    <xf numFmtId="0" fontId="125" fillId="3" borderId="34" xfId="0" applyFont="1" applyFill="1" applyBorder="1" applyAlignment="1" applyProtection="1">
      <alignment horizontal="center" vertical="center" wrapText="1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149" fillId="0" borderId="17" xfId="0" applyFont="1" applyBorder="1" applyAlignment="1" applyProtection="1">
      <alignment horizontal="center" vertical="center"/>
      <protection/>
    </xf>
    <xf numFmtId="0" fontId="149" fillId="0" borderId="26" xfId="0" applyFont="1" applyBorder="1" applyAlignment="1" applyProtection="1">
      <alignment horizontal="center" vertical="center"/>
      <protection/>
    </xf>
    <xf numFmtId="0" fontId="144" fillId="3" borderId="17" xfId="0" applyFont="1" applyFill="1" applyBorder="1" applyAlignment="1" applyProtection="1">
      <alignment horizontal="center" vertical="center"/>
      <protection locked="0"/>
    </xf>
    <xf numFmtId="0" fontId="144" fillId="3" borderId="26" xfId="0" applyFont="1" applyFill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117" fillId="0" borderId="33" xfId="0" applyFont="1" applyBorder="1" applyAlignment="1" applyProtection="1">
      <alignment horizontal="left" vertical="center"/>
      <protection/>
    </xf>
    <xf numFmtId="0" fontId="139" fillId="0" borderId="0" xfId="0" applyFont="1" applyAlignment="1" applyProtection="1">
      <alignment horizontal="right" vertical="center"/>
      <protection/>
    </xf>
    <xf numFmtId="0" fontId="119" fillId="0" borderId="17" xfId="0" applyFont="1" applyBorder="1" applyAlignment="1" applyProtection="1">
      <alignment horizontal="center" vertical="center"/>
      <protection/>
    </xf>
    <xf numFmtId="0" fontId="119" fillId="0" borderId="26" xfId="0" applyFont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center"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137" fillId="0" borderId="0" xfId="0" applyFont="1" applyAlignment="1" applyProtection="1">
      <alignment horizontal="center" vertical="center"/>
      <protection/>
    </xf>
    <xf numFmtId="0" fontId="118" fillId="2" borderId="17" xfId="0" applyFont="1" applyFill="1" applyBorder="1" applyAlignment="1" applyProtection="1">
      <alignment horizontal="center" vertical="center"/>
      <protection/>
    </xf>
    <xf numFmtId="0" fontId="118" fillId="2" borderId="29" xfId="0" applyFont="1" applyFill="1" applyBorder="1" applyAlignment="1" applyProtection="1">
      <alignment horizontal="center" vertical="center"/>
      <protection/>
    </xf>
    <xf numFmtId="0" fontId="118" fillId="2" borderId="26" xfId="0" applyFont="1" applyFill="1" applyBorder="1" applyAlignment="1" applyProtection="1">
      <alignment horizontal="center" vertical="center"/>
      <protection/>
    </xf>
    <xf numFmtId="0" fontId="119" fillId="0" borderId="35" xfId="0" applyFont="1" applyBorder="1" applyAlignment="1" applyProtection="1">
      <alignment horizontal="center" vertical="center"/>
      <protection/>
    </xf>
    <xf numFmtId="0" fontId="118" fillId="0" borderId="17" xfId="0" applyFont="1" applyFill="1" applyBorder="1" applyAlignment="1" applyProtection="1">
      <alignment horizontal="center" vertical="center"/>
      <protection hidden="1"/>
    </xf>
    <xf numFmtId="0" fontId="118" fillId="0" borderId="26" xfId="0" applyFont="1" applyFill="1" applyBorder="1" applyAlignment="1" applyProtection="1">
      <alignment horizontal="center" vertical="center"/>
      <protection hidden="1"/>
    </xf>
    <xf numFmtId="0" fontId="144" fillId="33" borderId="0" xfId="0" applyFont="1" applyFill="1" applyBorder="1" applyAlignment="1" applyProtection="1">
      <alignment horizontal="right"/>
      <protection hidden="1"/>
    </xf>
    <xf numFmtId="2" fontId="1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74" xfId="0" applyFill="1" applyBorder="1" applyAlignment="1" applyProtection="1">
      <alignment horizontal="right" vertical="center"/>
      <protection/>
    </xf>
    <xf numFmtId="44" fontId="0" fillId="33" borderId="26" xfId="0" applyNumberForma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right" vertical="center"/>
      <protection/>
    </xf>
    <xf numFmtId="0" fontId="56" fillId="33" borderId="35" xfId="0" applyFont="1" applyFill="1" applyBorder="1" applyAlignment="1" applyProtection="1">
      <alignment horizontal="right" vertical="center"/>
      <protection/>
    </xf>
    <xf numFmtId="1" fontId="56" fillId="34" borderId="35" xfId="0" applyNumberFormat="1" applyFont="1" applyFill="1" applyBorder="1" applyAlignment="1" applyProtection="1">
      <alignment horizontal="center" vertical="center"/>
      <protection locked="0"/>
    </xf>
    <xf numFmtId="1" fontId="56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right" vertical="center"/>
      <protection/>
    </xf>
    <xf numFmtId="0" fontId="0" fillId="33" borderId="70" xfId="0" applyFill="1" applyBorder="1" applyAlignment="1" applyProtection="1">
      <alignment horizontal="right" vertical="center"/>
      <protection/>
    </xf>
    <xf numFmtId="0" fontId="0" fillId="33" borderId="71" xfId="0" applyFill="1" applyBorder="1" applyAlignment="1" applyProtection="1">
      <alignment horizontal="right" vertical="center"/>
      <protection/>
    </xf>
    <xf numFmtId="0" fontId="56" fillId="33" borderId="19" xfId="0" applyFont="1" applyFill="1" applyBorder="1" applyAlignment="1" applyProtection="1">
      <alignment horizontal="right" vertical="center"/>
      <protection/>
    </xf>
    <xf numFmtId="0" fontId="56" fillId="33" borderId="33" xfId="0" applyFont="1" applyFill="1" applyBorder="1" applyAlignment="1" applyProtection="1">
      <alignment horizontal="right" vertical="center"/>
      <protection/>
    </xf>
    <xf numFmtId="169" fontId="59" fillId="33" borderId="17" xfId="0" applyNumberFormat="1" applyFont="1" applyFill="1" applyBorder="1" applyAlignment="1" applyProtection="1">
      <alignment horizontal="center" vertical="center" wrapText="1"/>
      <protection hidden="1"/>
    </xf>
    <xf numFmtId="169" fontId="59" fillId="33" borderId="26" xfId="0" applyNumberFormat="1" applyFont="1" applyFill="1" applyBorder="1" applyAlignment="1" applyProtection="1">
      <alignment horizontal="center" vertical="center" wrapText="1"/>
      <protection hidden="1"/>
    </xf>
    <xf numFmtId="1" fontId="120" fillId="33" borderId="17" xfId="0" applyNumberFormat="1" applyFont="1" applyFill="1" applyBorder="1" applyAlignment="1" applyProtection="1">
      <alignment horizontal="center" vertical="center"/>
      <protection hidden="1"/>
    </xf>
    <xf numFmtId="1" fontId="120" fillId="33" borderId="26" xfId="0" applyNumberFormat="1" applyFont="1" applyFill="1" applyBorder="1" applyAlignment="1" applyProtection="1">
      <alignment horizontal="center" vertical="center"/>
      <protection hidden="1"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 horizontal="center" vertical="center"/>
      <protection/>
    </xf>
    <xf numFmtId="168" fontId="120" fillId="0" borderId="17" xfId="0" applyNumberFormat="1" applyFont="1" applyFill="1" applyBorder="1" applyAlignment="1" applyProtection="1">
      <alignment horizontal="center" vertical="center"/>
      <protection hidden="1"/>
    </xf>
    <xf numFmtId="168" fontId="120" fillId="0" borderId="26" xfId="0" applyNumberFormat="1" applyFont="1" applyFill="1" applyBorder="1" applyAlignment="1" applyProtection="1">
      <alignment horizontal="center" vertical="center"/>
      <protection hidden="1"/>
    </xf>
    <xf numFmtId="0" fontId="122" fillId="33" borderId="17" xfId="0" applyNumberFormat="1" applyFont="1" applyFill="1" applyBorder="1" applyAlignment="1" applyProtection="1">
      <alignment horizontal="center" vertical="center" wrapText="1"/>
      <protection/>
    </xf>
    <xf numFmtId="0" fontId="122" fillId="33" borderId="26" xfId="0" applyNumberFormat="1" applyFont="1" applyFill="1" applyBorder="1" applyAlignment="1" applyProtection="1">
      <alignment horizontal="center" vertical="center" wrapText="1"/>
      <protection/>
    </xf>
    <xf numFmtId="0" fontId="120" fillId="33" borderId="17" xfId="0" applyNumberFormat="1" applyFont="1" applyFill="1" applyBorder="1" applyAlignment="1" applyProtection="1">
      <alignment horizontal="center" vertical="center"/>
      <protection hidden="1"/>
    </xf>
    <xf numFmtId="0" fontId="120" fillId="33" borderId="26" xfId="0" applyNumberFormat="1" applyFont="1" applyFill="1" applyBorder="1" applyAlignment="1" applyProtection="1">
      <alignment horizontal="center" vertical="center"/>
      <protection hidden="1"/>
    </xf>
    <xf numFmtId="0" fontId="115" fillId="0" borderId="29" xfId="0" applyFont="1" applyBorder="1" applyAlignment="1" applyProtection="1">
      <alignment horizontal="center" vertical="center"/>
      <protection hidden="1"/>
    </xf>
    <xf numFmtId="10" fontId="118" fillId="0" borderId="35" xfId="0" applyNumberFormat="1" applyFont="1" applyBorder="1" applyAlignment="1" applyProtection="1">
      <alignment horizontal="center" vertical="center"/>
      <protection hidden="1"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4" fillId="0" borderId="29" xfId="0" applyFont="1" applyFill="1" applyBorder="1" applyAlignment="1" applyProtection="1">
      <alignment horizontal="center" vertical="center"/>
      <protection/>
    </xf>
    <xf numFmtId="0" fontId="148" fillId="0" borderId="0" xfId="0" applyFont="1" applyAlignment="1" applyProtection="1">
      <alignment horizontal="center" vertical="center"/>
      <protection/>
    </xf>
    <xf numFmtId="0" fontId="148" fillId="0" borderId="74" xfId="0" applyFont="1" applyBorder="1" applyAlignment="1" applyProtection="1">
      <alignment horizontal="center" vertical="center"/>
      <protection/>
    </xf>
    <xf numFmtId="0" fontId="115" fillId="34" borderId="8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7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</patternFill>
      </fill>
      <border/>
    </dxf>
    <dxf>
      <font>
        <color rgb="FFFF0000"/>
      </font>
      <border/>
    </dxf>
    <dxf>
      <font>
        <color rgb="FF00B05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R ED PP'!A1" /><Relationship Id="rId2" Type="http://schemas.openxmlformats.org/officeDocument/2006/relationships/hyperlink" Target="#' ED PARTIE PERDUE'!A1" /><Relationship Id="rId3" Type="http://schemas.openxmlformats.org/officeDocument/2006/relationships/hyperlink" Target="#'AFFICHAGE ED PP'!A1" /><Relationship Id="rId4" Type="http://schemas.openxmlformats.org/officeDocument/2006/relationships/hyperlink" Target="#'POULES PARTIE PERDUE'!A1" /><Relationship Id="rId5" Type="http://schemas.openxmlformats.org/officeDocument/2006/relationships/hyperlink" Target="#'AFFICHAGE POULES PP'!A1" /><Relationship Id="rId6" Type="http://schemas.openxmlformats.org/officeDocument/2006/relationships/hyperlink" Target="#'CR POULES PARTIE PERDU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ED PP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POULES PP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</xdr:row>
      <xdr:rowOff>9525</xdr:rowOff>
    </xdr:from>
    <xdr:to>
      <xdr:col>11</xdr:col>
      <xdr:colOff>371475</xdr:colOff>
      <xdr:row>10</xdr:row>
      <xdr:rowOff>85725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6505575" y="771525"/>
          <a:ext cx="2247900" cy="121920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PETANQUE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3</xdr:col>
      <xdr:colOff>104775</xdr:colOff>
      <xdr:row>10</xdr:row>
      <xdr:rowOff>85725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152400" y="762000"/>
          <a:ext cx="2238375" cy="1228725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257175</xdr:colOff>
      <xdr:row>4</xdr:row>
      <xdr:rowOff>9525</xdr:rowOff>
    </xdr:from>
    <xdr:to>
      <xdr:col>7</xdr:col>
      <xdr:colOff>190500</xdr:colOff>
      <xdr:row>10</xdr:row>
      <xdr:rowOff>66675</xdr:rowOff>
    </xdr:to>
    <xdr:sp>
      <xdr:nvSpPr>
        <xdr:cNvPr id="3" name="Plaque 5">
          <a:hlinkClick r:id="rId3"/>
        </xdr:cNvPr>
        <xdr:cNvSpPr>
          <a:spLocks/>
        </xdr:cNvSpPr>
      </xdr:nvSpPr>
      <xdr:spPr>
        <a:xfrm>
          <a:off x="3305175" y="771525"/>
          <a:ext cx="221932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11</xdr:col>
      <xdr:colOff>361950</xdr:colOff>
      <xdr:row>2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133350" y="85725"/>
          <a:ext cx="8610600" cy="314325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ELIMINATION DIRECTE A LA PARTIE PERDUE </a:t>
          </a:r>
        </a:p>
      </xdr:txBody>
    </xdr:sp>
    <xdr:clientData/>
  </xdr:twoCellAnchor>
  <xdr:twoCellAnchor>
    <xdr:from>
      <xdr:col>1</xdr:col>
      <xdr:colOff>161925</xdr:colOff>
      <xdr:row>2</xdr:row>
      <xdr:rowOff>142875</xdr:rowOff>
    </xdr:from>
    <xdr:to>
      <xdr:col>2</xdr:col>
      <xdr:colOff>133350</xdr:colOff>
      <xdr:row>3</xdr:row>
      <xdr:rowOff>161925</xdr:rowOff>
    </xdr:to>
    <xdr:sp>
      <xdr:nvSpPr>
        <xdr:cNvPr id="5" name="Rectangle à coins arrondis 2"/>
        <xdr:cNvSpPr>
          <a:spLocks/>
        </xdr:cNvSpPr>
      </xdr:nvSpPr>
      <xdr:spPr>
        <a:xfrm>
          <a:off x="923925" y="523875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257175</xdr:colOff>
      <xdr:row>2</xdr:row>
      <xdr:rowOff>142875</xdr:rowOff>
    </xdr:from>
    <xdr:to>
      <xdr:col>6</xdr:col>
      <xdr:colOff>228600</xdr:colOff>
      <xdr:row>3</xdr:row>
      <xdr:rowOff>152400</xdr:rowOff>
    </xdr:to>
    <xdr:sp>
      <xdr:nvSpPr>
        <xdr:cNvPr id="6" name="Rectangle à coins arrondis 7"/>
        <xdr:cNvSpPr>
          <a:spLocks/>
        </xdr:cNvSpPr>
      </xdr:nvSpPr>
      <xdr:spPr>
        <a:xfrm>
          <a:off x="4067175" y="523875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400050</xdr:colOff>
      <xdr:row>2</xdr:row>
      <xdr:rowOff>161925</xdr:rowOff>
    </xdr:from>
    <xdr:to>
      <xdr:col>10</xdr:col>
      <xdr:colOff>371475</xdr:colOff>
      <xdr:row>3</xdr:row>
      <xdr:rowOff>152400</xdr:rowOff>
    </xdr:to>
    <xdr:sp>
      <xdr:nvSpPr>
        <xdr:cNvPr id="7" name="Rectangle à coins arrondis 9"/>
        <xdr:cNvSpPr>
          <a:spLocks/>
        </xdr:cNvSpPr>
      </xdr:nvSpPr>
      <xdr:spPr>
        <a:xfrm>
          <a:off x="7258050" y="54292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0</xdr:col>
      <xdr:colOff>133350</xdr:colOff>
      <xdr:row>11</xdr:row>
      <xdr:rowOff>123825</xdr:rowOff>
    </xdr:from>
    <xdr:to>
      <xdr:col>11</xdr:col>
      <xdr:colOff>400050</xdr:colOff>
      <xdr:row>13</xdr:row>
      <xdr:rowOff>57150</xdr:rowOff>
    </xdr:to>
    <xdr:sp>
      <xdr:nvSpPr>
        <xdr:cNvPr id="8" name="Rectangle 10"/>
        <xdr:cNvSpPr>
          <a:spLocks/>
        </xdr:cNvSpPr>
      </xdr:nvSpPr>
      <xdr:spPr>
        <a:xfrm>
          <a:off x="133350" y="2219325"/>
          <a:ext cx="8648700" cy="314325"/>
        </a:xfrm>
        <a:prstGeom prst="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POULES A LA PARTIE PERDUE</a:t>
          </a:r>
        </a:p>
      </xdr:txBody>
    </xdr:sp>
    <xdr:clientData/>
  </xdr:twoCellAnchor>
  <xdr:twoCellAnchor>
    <xdr:from>
      <xdr:col>0</xdr:col>
      <xdr:colOff>133350</xdr:colOff>
      <xdr:row>15</xdr:row>
      <xdr:rowOff>38100</xdr:rowOff>
    </xdr:from>
    <xdr:to>
      <xdr:col>3</xdr:col>
      <xdr:colOff>85725</xdr:colOff>
      <xdr:row>21</xdr:row>
      <xdr:rowOff>114300</xdr:rowOff>
    </xdr:to>
    <xdr:sp>
      <xdr:nvSpPr>
        <xdr:cNvPr id="9" name="Plaque 11">
          <a:hlinkClick r:id="rId4"/>
        </xdr:cNvPr>
        <xdr:cNvSpPr>
          <a:spLocks/>
        </xdr:cNvSpPr>
      </xdr:nvSpPr>
      <xdr:spPr>
        <a:xfrm>
          <a:off x="133350" y="2895600"/>
          <a:ext cx="2238375" cy="121920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314325</xdr:colOff>
      <xdr:row>15</xdr:row>
      <xdr:rowOff>66675</xdr:rowOff>
    </xdr:from>
    <xdr:to>
      <xdr:col>7</xdr:col>
      <xdr:colOff>247650</xdr:colOff>
      <xdr:row>21</xdr:row>
      <xdr:rowOff>123825</xdr:rowOff>
    </xdr:to>
    <xdr:sp>
      <xdr:nvSpPr>
        <xdr:cNvPr id="10" name="Plaque 12">
          <a:hlinkClick r:id="rId5"/>
        </xdr:cNvPr>
        <xdr:cNvSpPr>
          <a:spLocks/>
        </xdr:cNvSpPr>
      </xdr:nvSpPr>
      <xdr:spPr>
        <a:xfrm>
          <a:off x="3362325" y="2924175"/>
          <a:ext cx="2219325" cy="12001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8</xdr:col>
      <xdr:colOff>457200</xdr:colOff>
      <xdr:row>15</xdr:row>
      <xdr:rowOff>85725</xdr:rowOff>
    </xdr:from>
    <xdr:to>
      <xdr:col>11</xdr:col>
      <xdr:colOff>419100</xdr:colOff>
      <xdr:row>21</xdr:row>
      <xdr:rowOff>114300</xdr:rowOff>
    </xdr:to>
    <xdr:sp>
      <xdr:nvSpPr>
        <xdr:cNvPr id="11" name="Plaque 16">
          <a:hlinkClick r:id="rId6"/>
        </xdr:cNvPr>
        <xdr:cNvSpPr>
          <a:spLocks/>
        </xdr:cNvSpPr>
      </xdr:nvSpPr>
      <xdr:spPr>
        <a:xfrm>
          <a:off x="6553200" y="2943225"/>
          <a:ext cx="2247900" cy="1171575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PETANQUE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1</xdr:col>
      <xdr:colOff>123825</xdr:colOff>
      <xdr:row>13</xdr:row>
      <xdr:rowOff>152400</xdr:rowOff>
    </xdr:from>
    <xdr:to>
      <xdr:col>2</xdr:col>
      <xdr:colOff>95250</xdr:colOff>
      <xdr:row>14</xdr:row>
      <xdr:rowOff>171450</xdr:rowOff>
    </xdr:to>
    <xdr:sp>
      <xdr:nvSpPr>
        <xdr:cNvPr id="12" name="Rectangle à coins arrondis 18"/>
        <xdr:cNvSpPr>
          <a:spLocks/>
        </xdr:cNvSpPr>
      </xdr:nvSpPr>
      <xdr:spPr>
        <a:xfrm>
          <a:off x="885825" y="262890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295275</xdr:colOff>
      <xdr:row>13</xdr:row>
      <xdr:rowOff>171450</xdr:rowOff>
    </xdr:from>
    <xdr:to>
      <xdr:col>6</xdr:col>
      <xdr:colOff>266700</xdr:colOff>
      <xdr:row>14</xdr:row>
      <xdr:rowOff>180975</xdr:rowOff>
    </xdr:to>
    <xdr:sp>
      <xdr:nvSpPr>
        <xdr:cNvPr id="13" name="Rectangle à coins arrondis 19"/>
        <xdr:cNvSpPr>
          <a:spLocks/>
        </xdr:cNvSpPr>
      </xdr:nvSpPr>
      <xdr:spPr>
        <a:xfrm>
          <a:off x="4105275" y="2647950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447675</xdr:colOff>
      <xdr:row>13</xdr:row>
      <xdr:rowOff>180975</xdr:rowOff>
    </xdr:from>
    <xdr:to>
      <xdr:col>10</xdr:col>
      <xdr:colOff>419100</xdr:colOff>
      <xdr:row>14</xdr:row>
      <xdr:rowOff>171450</xdr:rowOff>
    </xdr:to>
    <xdr:sp>
      <xdr:nvSpPr>
        <xdr:cNvPr id="14" name="Rectangle à coins arrondis 20"/>
        <xdr:cNvSpPr>
          <a:spLocks/>
        </xdr:cNvSpPr>
      </xdr:nvSpPr>
      <xdr:spPr>
        <a:xfrm>
          <a:off x="7305675" y="265747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571500</xdr:colOff>
      <xdr:row>0</xdr:row>
      <xdr:rowOff>85725</xdr:rowOff>
    </xdr:from>
    <xdr:to>
      <xdr:col>16</xdr:col>
      <xdr:colOff>19050</xdr:colOff>
      <xdr:row>21</xdr:row>
      <xdr:rowOff>114300</xdr:rowOff>
    </xdr:to>
    <xdr:sp>
      <xdr:nvSpPr>
        <xdr:cNvPr id="15" name="Plaque 21"/>
        <xdr:cNvSpPr>
          <a:spLocks/>
        </xdr:cNvSpPr>
      </xdr:nvSpPr>
      <xdr:spPr>
        <a:xfrm>
          <a:off x="8953500" y="85725"/>
          <a:ext cx="3257550" cy="4029075"/>
        </a:xfrm>
        <a:prstGeom prst="bevel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Il est </a:t>
          </a:r>
          <a:r>
            <a:rPr lang="en-US" cap="none" sz="1600" b="1" i="0" u="none" baseline="0">
              <a:solidFill>
                <a:srgbClr val="FF0000"/>
              </a:solidFill>
            </a:rPr>
            <a:t>impératif </a:t>
          </a:r>
          <a:r>
            <a:rPr lang="en-US" cap="none" sz="1600" b="1" i="0" u="none" baseline="0">
              <a:solidFill>
                <a:srgbClr val="000000"/>
              </a:solidFill>
            </a:rPr>
            <a:t>     de saisir
</a:t>
          </a:r>
          <a:r>
            <a:rPr lang="en-US" cap="none" sz="1600" b="1" i="0" u="none" baseline="0">
              <a:solidFill>
                <a:srgbClr val="FF0000"/>
              </a:solidFill>
            </a:rPr>
            <a:t>correctement 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la Répartition              des Indemnités
</a:t>
          </a:r>
          <a:r>
            <a:rPr lang="en-US" cap="none" sz="1600" b="1" i="0" u="none" baseline="0">
              <a:solidFill>
                <a:srgbClr val="FF0000"/>
              </a:solidFill>
            </a:rPr>
            <a:t>avant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          
</a:t>
          </a:r>
          <a:r>
            <a:rPr lang="en-US" cap="none" sz="1600" b="1" i="0" u="none" baseline="0">
              <a:solidFill>
                <a:srgbClr val="000000"/>
              </a:solidFill>
            </a:rPr>
            <a:t>le compte rendu
</a:t>
          </a:r>
          <a:r>
            <a:rPr lang="en-US" cap="none" sz="1200" b="1" i="0" u="none" baseline="0">
              <a:solidFill>
                <a:srgbClr val="000000"/>
              </a:solidFill>
            </a:rPr>
            <a:t>-------------------
</a:t>
          </a:r>
          <a:r>
            <a:rPr lang="en-US" cap="none" sz="1600" b="1" i="0" u="none" baseline="0">
              <a:solidFill>
                <a:srgbClr val="800080"/>
              </a:solidFill>
            </a:rPr>
            <a:t>L'affichage        
</a:t>
          </a:r>
          <a:r>
            <a:rPr lang="en-US" cap="none" sz="1600" b="1" i="0" u="none" baseline="0">
              <a:solidFill>
                <a:srgbClr val="800080"/>
              </a:solidFill>
            </a:rPr>
            <a:t>se remplit automatiquement</a:t>
          </a:r>
          <a:r>
            <a:rPr lang="en-US" cap="none" sz="18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10</xdr:row>
      <xdr:rowOff>114300</xdr:rowOff>
    </xdr:from>
    <xdr:to>
      <xdr:col>10</xdr:col>
      <xdr:colOff>609600</xdr:colOff>
      <xdr:row>14</xdr:row>
      <xdr:rowOff>161925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7829550" y="2200275"/>
          <a:ext cx="1571625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8</xdr:col>
      <xdr:colOff>409575</xdr:colOff>
      <xdr:row>15</xdr:row>
      <xdr:rowOff>47625</xdr:rowOff>
    </xdr:from>
    <xdr:to>
      <xdr:col>10</xdr:col>
      <xdr:colOff>609600</xdr:colOff>
      <xdr:row>19</xdr:row>
      <xdr:rowOff>9525</xdr:rowOff>
    </xdr:to>
    <xdr:sp>
      <xdr:nvSpPr>
        <xdr:cNvPr id="2" name="Plaque 21">
          <a:hlinkClick r:id="rId2"/>
        </xdr:cNvPr>
        <xdr:cNvSpPr>
          <a:spLocks/>
        </xdr:cNvSpPr>
      </xdr:nvSpPr>
      <xdr:spPr>
        <a:xfrm>
          <a:off x="7839075" y="3133725"/>
          <a:ext cx="1562100" cy="819150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5</xdr:col>
      <xdr:colOff>123825</xdr:colOff>
      <xdr:row>20</xdr:row>
      <xdr:rowOff>0</xdr:rowOff>
    </xdr:from>
    <xdr:to>
      <xdr:col>10</xdr:col>
      <xdr:colOff>428625</xdr:colOff>
      <xdr:row>30</xdr:row>
      <xdr:rowOff>19050</xdr:rowOff>
    </xdr:to>
    <xdr:sp>
      <xdr:nvSpPr>
        <xdr:cNvPr id="3" name="ZoneTexte 7"/>
        <xdr:cNvSpPr txBox="1">
          <a:spLocks noChangeArrowheads="1"/>
        </xdr:cNvSpPr>
      </xdr:nvSpPr>
      <xdr:spPr>
        <a:xfrm>
          <a:off x="4695825" y="4171950"/>
          <a:ext cx="4524375" cy="24193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3, 4, 5, 6 :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payez pas la partie de cadrage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La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C23 &amp; C24 : Premiers tours non payés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C25 à C33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238125</xdr:rowOff>
    </xdr:from>
    <xdr:to>
      <xdr:col>4</xdr:col>
      <xdr:colOff>400050</xdr:colOff>
      <xdr:row>6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33400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2</xdr:row>
      <xdr:rowOff>238125</xdr:rowOff>
    </xdr:from>
    <xdr:to>
      <xdr:col>7</xdr:col>
      <xdr:colOff>657225</xdr:colOff>
      <xdr:row>8</xdr:row>
      <xdr:rowOff>9525</xdr:rowOff>
    </xdr:to>
    <xdr:sp>
      <xdr:nvSpPr>
        <xdr:cNvPr id="2" name="Plaque 4">
          <a:hlinkClick r:id="rId2"/>
        </xdr:cNvPr>
        <xdr:cNvSpPr>
          <a:spLocks/>
        </xdr:cNvSpPr>
      </xdr:nvSpPr>
      <xdr:spPr>
        <a:xfrm>
          <a:off x="9344025" y="809625"/>
          <a:ext cx="1819275" cy="12096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277100" y="292417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                 les cellules rosées
</a:t>
          </a:r>
        </a:p>
      </xdr:txBody>
    </xdr:sp>
    <xdr:clientData/>
  </xdr:twoCellAnchor>
  <xdr:twoCellAnchor>
    <xdr:from>
      <xdr:col>6</xdr:col>
      <xdr:colOff>123825</xdr:colOff>
      <xdr:row>192</xdr:row>
      <xdr:rowOff>180975</xdr:rowOff>
    </xdr:from>
    <xdr:to>
      <xdr:col>7</xdr:col>
      <xdr:colOff>876300</xdr:colOff>
      <xdr:row>203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353300" y="4431030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137</xdr:row>
      <xdr:rowOff>142875</xdr:rowOff>
    </xdr:from>
    <xdr:to>
      <xdr:col>7</xdr:col>
      <xdr:colOff>819150</xdr:colOff>
      <xdr:row>142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353300" y="320230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286625" y="9372600"/>
          <a:ext cx="2352675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238125</xdr:colOff>
      <xdr:row>85</xdr:row>
      <xdr:rowOff>161925</xdr:rowOff>
    </xdr:from>
    <xdr:to>
      <xdr:col>8</xdr:col>
      <xdr:colOff>47625</xdr:colOff>
      <xdr:row>90</xdr:row>
      <xdr:rowOff>9525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467600" y="18669000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400050</xdr:colOff>
      <xdr:row>0</xdr:row>
      <xdr:rowOff>238125</xdr:rowOff>
    </xdr:from>
    <xdr:to>
      <xdr:col>7</xdr:col>
      <xdr:colOff>428625</xdr:colOff>
      <xdr:row>4</xdr:row>
      <xdr:rowOff>180975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7629525" y="238125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334250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277100" y="125730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7267575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7267575" y="5743575"/>
          <a:ext cx="29241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286625" y="7067550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305675" y="1127760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277100" y="257746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152400</xdr:colOff>
      <xdr:row>146</xdr:row>
      <xdr:rowOff>247650</xdr:rowOff>
    </xdr:from>
    <xdr:to>
      <xdr:col>7</xdr:col>
      <xdr:colOff>847725</xdr:colOff>
      <xdr:row>152</xdr:row>
      <xdr:rowOff>19050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7381875" y="3444240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152400</xdr:colOff>
      <xdr:row>170</xdr:row>
      <xdr:rowOff>400050</xdr:rowOff>
    </xdr:from>
    <xdr:to>
      <xdr:col>7</xdr:col>
      <xdr:colOff>962025</xdr:colOff>
      <xdr:row>181</xdr:row>
      <xdr:rowOff>190500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381875" y="39157275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486650" y="19792950"/>
          <a:ext cx="2352675" cy="638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496175" y="20612100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609600</xdr:colOff>
      <xdr:row>4</xdr:row>
      <xdr:rowOff>66675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9</xdr:row>
      <xdr:rowOff>95250</xdr:rowOff>
    </xdr:from>
    <xdr:to>
      <xdr:col>10</xdr:col>
      <xdr:colOff>819150</xdr:colOff>
      <xdr:row>14</xdr:row>
      <xdr:rowOff>47625</xdr:rowOff>
    </xdr:to>
    <xdr:sp>
      <xdr:nvSpPr>
        <xdr:cNvPr id="1" name="Plaque 7">
          <a:hlinkClick r:id="rId1"/>
        </xdr:cNvPr>
        <xdr:cNvSpPr>
          <a:spLocks/>
        </xdr:cNvSpPr>
      </xdr:nvSpPr>
      <xdr:spPr>
        <a:xfrm>
          <a:off x="7648575" y="1952625"/>
          <a:ext cx="1695450" cy="9810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8</xdr:col>
      <xdr:colOff>409575</xdr:colOff>
      <xdr:row>14</xdr:row>
      <xdr:rowOff>190500</xdr:rowOff>
    </xdr:from>
    <xdr:to>
      <xdr:col>10</xdr:col>
      <xdr:colOff>828675</xdr:colOff>
      <xdr:row>18</xdr:row>
      <xdr:rowOff>228600</xdr:rowOff>
    </xdr:to>
    <xdr:sp>
      <xdr:nvSpPr>
        <xdr:cNvPr id="2" name="Plaque 8">
          <a:hlinkClick r:id="rId2"/>
        </xdr:cNvPr>
        <xdr:cNvSpPr>
          <a:spLocks/>
        </xdr:cNvSpPr>
      </xdr:nvSpPr>
      <xdr:spPr>
        <a:xfrm>
          <a:off x="7658100" y="3076575"/>
          <a:ext cx="1695450" cy="86677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  <xdr:twoCellAnchor>
    <xdr:from>
      <xdr:col>5</xdr:col>
      <xdr:colOff>257175</xdr:colOff>
      <xdr:row>21</xdr:row>
      <xdr:rowOff>47625</xdr:rowOff>
    </xdr:from>
    <xdr:to>
      <xdr:col>10</xdr:col>
      <xdr:colOff>847725</xdr:colOff>
      <xdr:row>31</xdr:row>
      <xdr:rowOff>28575</xdr:rowOff>
    </xdr:to>
    <xdr:sp>
      <xdr:nvSpPr>
        <xdr:cNvPr id="3" name="ZoneTexte 9"/>
        <xdr:cNvSpPr txBox="1">
          <a:spLocks noChangeArrowheads="1"/>
        </xdr:cNvSpPr>
      </xdr:nvSpPr>
      <xdr:spPr>
        <a:xfrm>
          <a:off x="5114925" y="4410075"/>
          <a:ext cx="4257675" cy="24193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3, 4, 5, 6 Numéro du National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CDE 7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8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payez pas la 1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I2  La dotation de l'Organisateur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I6 :  Le nombre d'équipe engagée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C23 &amp; C24 : Premiers tours non payés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C25 à C33 : Répartition progressive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1</xdr:row>
      <xdr:rowOff>133350</xdr:rowOff>
    </xdr:from>
    <xdr:to>
      <xdr:col>4</xdr:col>
      <xdr:colOff>638175</xdr:colOff>
      <xdr:row>6</xdr:row>
      <xdr:rowOff>190500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28625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</xdr:row>
      <xdr:rowOff>85725</xdr:rowOff>
    </xdr:from>
    <xdr:to>
      <xdr:col>8</xdr:col>
      <xdr:colOff>419100</xdr:colOff>
      <xdr:row>8</xdr:row>
      <xdr:rowOff>133350</xdr:rowOff>
    </xdr:to>
    <xdr:sp>
      <xdr:nvSpPr>
        <xdr:cNvPr id="2" name="Plaque 4">
          <a:hlinkClick r:id="rId2"/>
        </xdr:cNvPr>
        <xdr:cNvSpPr>
          <a:spLocks/>
        </xdr:cNvSpPr>
      </xdr:nvSpPr>
      <xdr:spPr>
        <a:xfrm>
          <a:off x="8905875" y="933450"/>
          <a:ext cx="2505075" cy="12096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20"/>
        <xdr:cNvSpPr txBox="1">
          <a:spLocks noChangeArrowheads="1"/>
        </xdr:cNvSpPr>
      </xdr:nvSpPr>
      <xdr:spPr>
        <a:xfrm>
          <a:off x="7210425" y="292417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                 les cellules rosées
</a:t>
          </a:r>
        </a:p>
      </xdr:txBody>
    </xdr:sp>
    <xdr:clientData/>
  </xdr:twoCellAnchor>
  <xdr:twoCellAnchor>
    <xdr:from>
      <xdr:col>6</xdr:col>
      <xdr:colOff>123825</xdr:colOff>
      <xdr:row>192</xdr:row>
      <xdr:rowOff>180975</xdr:rowOff>
    </xdr:from>
    <xdr:to>
      <xdr:col>7</xdr:col>
      <xdr:colOff>876300</xdr:colOff>
      <xdr:row>203</xdr:row>
      <xdr:rowOff>190500</xdr:rowOff>
    </xdr:to>
    <xdr:sp>
      <xdr:nvSpPr>
        <xdr:cNvPr id="2" name="ZoneTexte 21"/>
        <xdr:cNvSpPr txBox="1">
          <a:spLocks noChangeArrowheads="1"/>
        </xdr:cNvSpPr>
      </xdr:nvSpPr>
      <xdr:spPr>
        <a:xfrm>
          <a:off x="7286625" y="4431030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137</xdr:row>
      <xdr:rowOff>142875</xdr:rowOff>
    </xdr:from>
    <xdr:to>
      <xdr:col>7</xdr:col>
      <xdr:colOff>819150</xdr:colOff>
      <xdr:row>142</xdr:row>
      <xdr:rowOff>171450</xdr:rowOff>
    </xdr:to>
    <xdr:sp>
      <xdr:nvSpPr>
        <xdr:cNvPr id="3" name="ZoneTexte 22"/>
        <xdr:cNvSpPr txBox="1">
          <a:spLocks noChangeArrowheads="1"/>
        </xdr:cNvSpPr>
      </xdr:nvSpPr>
      <xdr:spPr>
        <a:xfrm>
          <a:off x="7286625" y="320230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971550</xdr:colOff>
      <xdr:row>40</xdr:row>
      <xdr:rowOff>19050</xdr:rowOff>
    </xdr:to>
    <xdr:sp>
      <xdr:nvSpPr>
        <xdr:cNvPr id="4" name="ZoneTexte 23"/>
        <xdr:cNvSpPr txBox="1">
          <a:spLocks noChangeArrowheads="1"/>
        </xdr:cNvSpPr>
      </xdr:nvSpPr>
      <xdr:spPr>
        <a:xfrm>
          <a:off x="7219950" y="9372600"/>
          <a:ext cx="2457450" cy="6572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123825</xdr:colOff>
      <xdr:row>85</xdr:row>
      <xdr:rowOff>161925</xdr:rowOff>
    </xdr:from>
    <xdr:to>
      <xdr:col>7</xdr:col>
      <xdr:colOff>914400</xdr:colOff>
      <xdr:row>90</xdr:row>
      <xdr:rowOff>9525</xdr:rowOff>
    </xdr:to>
    <xdr:sp>
      <xdr:nvSpPr>
        <xdr:cNvPr id="5" name="ZoneTexte 24"/>
        <xdr:cNvSpPr txBox="1">
          <a:spLocks noChangeArrowheads="1"/>
        </xdr:cNvSpPr>
      </xdr:nvSpPr>
      <xdr:spPr>
        <a:xfrm>
          <a:off x="7286625" y="18669000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457200</xdr:colOff>
      <xdr:row>0</xdr:row>
      <xdr:rowOff>152400</xdr:rowOff>
    </xdr:from>
    <xdr:to>
      <xdr:col>7</xdr:col>
      <xdr:colOff>485775</xdr:colOff>
      <xdr:row>4</xdr:row>
      <xdr:rowOff>95250</xdr:rowOff>
    </xdr:to>
    <xdr:sp>
      <xdr:nvSpPr>
        <xdr:cNvPr id="6" name="Plaque 25">
          <a:hlinkClick r:id="rId1"/>
        </xdr:cNvPr>
        <xdr:cNvSpPr>
          <a:spLocks/>
        </xdr:cNvSpPr>
      </xdr:nvSpPr>
      <xdr:spPr>
        <a:xfrm>
          <a:off x="7620000" y="152400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26"/>
        <xdr:cNvSpPr txBox="1">
          <a:spLocks noChangeArrowheads="1"/>
        </xdr:cNvSpPr>
      </xdr:nvSpPr>
      <xdr:spPr>
        <a:xfrm>
          <a:off x="7267575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27"/>
        <xdr:cNvSpPr txBox="1">
          <a:spLocks noChangeArrowheads="1"/>
        </xdr:cNvSpPr>
      </xdr:nvSpPr>
      <xdr:spPr>
        <a:xfrm>
          <a:off x="7210425" y="125730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8"/>
        <xdr:cNvSpPr txBox="1">
          <a:spLocks noChangeArrowheads="1"/>
        </xdr:cNvSpPr>
      </xdr:nvSpPr>
      <xdr:spPr>
        <a:xfrm>
          <a:off x="7200900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7</xdr:col>
      <xdr:colOff>790575</xdr:colOff>
      <xdr:row>29</xdr:row>
      <xdr:rowOff>19050</xdr:rowOff>
    </xdr:to>
    <xdr:sp>
      <xdr:nvSpPr>
        <xdr:cNvPr id="10" name="ZoneTexte 29"/>
        <xdr:cNvSpPr txBox="1">
          <a:spLocks noChangeArrowheads="1"/>
        </xdr:cNvSpPr>
      </xdr:nvSpPr>
      <xdr:spPr>
        <a:xfrm>
          <a:off x="7200900" y="5743575"/>
          <a:ext cx="2295525" cy="6572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du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30"/>
        <xdr:cNvSpPr txBox="1">
          <a:spLocks noChangeArrowheads="1"/>
        </xdr:cNvSpPr>
      </xdr:nvSpPr>
      <xdr:spPr>
        <a:xfrm>
          <a:off x="7219950" y="7067550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31"/>
        <xdr:cNvSpPr txBox="1">
          <a:spLocks noChangeArrowheads="1"/>
        </xdr:cNvSpPr>
      </xdr:nvSpPr>
      <xdr:spPr>
        <a:xfrm>
          <a:off x="7239000" y="1127760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32"/>
        <xdr:cNvSpPr txBox="1">
          <a:spLocks noChangeArrowheads="1"/>
        </xdr:cNvSpPr>
      </xdr:nvSpPr>
      <xdr:spPr>
        <a:xfrm>
          <a:off x="7210425" y="257746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161925</xdr:colOff>
      <xdr:row>147</xdr:row>
      <xdr:rowOff>28575</xdr:rowOff>
    </xdr:from>
    <xdr:to>
      <xdr:col>7</xdr:col>
      <xdr:colOff>857250</xdr:colOff>
      <xdr:row>152</xdr:row>
      <xdr:rowOff>57150</xdr:rowOff>
    </xdr:to>
    <xdr:sp>
      <xdr:nvSpPr>
        <xdr:cNvPr id="14" name="ZoneTexte 33"/>
        <xdr:cNvSpPr txBox="1">
          <a:spLocks noChangeArrowheads="1"/>
        </xdr:cNvSpPr>
      </xdr:nvSpPr>
      <xdr:spPr>
        <a:xfrm>
          <a:off x="7324725" y="3448050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171</xdr:row>
      <xdr:rowOff>0</xdr:rowOff>
    </xdr:from>
    <xdr:to>
      <xdr:col>7</xdr:col>
      <xdr:colOff>876300</xdr:colOff>
      <xdr:row>181</xdr:row>
      <xdr:rowOff>200025</xdr:rowOff>
    </xdr:to>
    <xdr:sp>
      <xdr:nvSpPr>
        <xdr:cNvPr id="15" name="ZoneTexte 34"/>
        <xdr:cNvSpPr txBox="1">
          <a:spLocks noChangeArrowheads="1"/>
        </xdr:cNvSpPr>
      </xdr:nvSpPr>
      <xdr:spPr>
        <a:xfrm>
          <a:off x="7229475" y="39166800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142875</xdr:colOff>
      <xdr:row>91</xdr:row>
      <xdr:rowOff>171450</xdr:rowOff>
    </xdr:from>
    <xdr:to>
      <xdr:col>7</xdr:col>
      <xdr:colOff>952500</xdr:colOff>
      <xdr:row>95</xdr:row>
      <xdr:rowOff>28575</xdr:rowOff>
    </xdr:to>
    <xdr:sp>
      <xdr:nvSpPr>
        <xdr:cNvPr id="16" name="ZoneTexte 35"/>
        <xdr:cNvSpPr txBox="1">
          <a:spLocks noChangeArrowheads="1"/>
        </xdr:cNvSpPr>
      </xdr:nvSpPr>
      <xdr:spPr>
        <a:xfrm>
          <a:off x="7305675" y="19821525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142875</xdr:colOff>
      <xdr:row>96</xdr:row>
      <xdr:rowOff>0</xdr:rowOff>
    </xdr:from>
    <xdr:to>
      <xdr:col>7</xdr:col>
      <xdr:colOff>952500</xdr:colOff>
      <xdr:row>99</xdr:row>
      <xdr:rowOff>47625</xdr:rowOff>
    </xdr:to>
    <xdr:sp>
      <xdr:nvSpPr>
        <xdr:cNvPr id="17" name="ZoneTexte 36"/>
        <xdr:cNvSpPr txBox="1">
          <a:spLocks noChangeArrowheads="1"/>
        </xdr:cNvSpPr>
      </xdr:nvSpPr>
      <xdr:spPr>
        <a:xfrm>
          <a:off x="7305675" y="20602575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619125</xdr:colOff>
      <xdr:row>4</xdr:row>
      <xdr:rowOff>57150</xdr:rowOff>
    </xdr:to>
    <xdr:pic>
      <xdr:nvPicPr>
        <xdr:cNvPr id="18" name="Imag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533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85" customWidth="1"/>
  </cols>
  <sheetData/>
  <sheetProtection password="E574" sheet="1" objects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">
      <selection activeCell="L10" sqref="L10"/>
    </sheetView>
  </sheetViews>
  <sheetFormatPr defaultColWidth="14.7109375" defaultRowHeight="18" customHeight="1"/>
  <cols>
    <col min="1" max="1" width="11.7109375" style="6" customWidth="1"/>
    <col min="2" max="2" width="15.00390625" style="82" customWidth="1"/>
    <col min="3" max="3" width="12.7109375" style="6" customWidth="1"/>
    <col min="4" max="4" width="12.7109375" style="82" customWidth="1"/>
    <col min="5" max="5" width="16.421875" style="6" customWidth="1"/>
    <col min="6" max="6" width="12.421875" style="6" customWidth="1"/>
    <col min="7" max="7" width="16.7109375" style="6" customWidth="1"/>
    <col min="8" max="9" width="13.7109375" style="6" customWidth="1"/>
    <col min="10" max="10" width="6.7109375" style="6" customWidth="1"/>
    <col min="11" max="11" width="13.7109375" style="6" customWidth="1"/>
    <col min="12" max="16384" width="14.7109375" style="6" customWidth="1"/>
  </cols>
  <sheetData>
    <row r="1" spans="1:12" ht="18" customHeight="1">
      <c r="A1" s="513" t="s">
        <v>134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104"/>
    </row>
    <row r="2" spans="1:12" ht="15.75" customHeight="1">
      <c r="A2" s="514" t="s">
        <v>75</v>
      </c>
      <c r="B2" s="515"/>
      <c r="C2" s="516"/>
      <c r="D2" s="516"/>
      <c r="E2" s="517"/>
      <c r="F2" s="518" t="s">
        <v>76</v>
      </c>
      <c r="G2" s="519"/>
      <c r="H2" s="520"/>
      <c r="I2" s="306"/>
      <c r="J2" s="521" t="s">
        <v>77</v>
      </c>
      <c r="K2" s="522"/>
      <c r="L2" s="104"/>
    </row>
    <row r="3" spans="1:12" ht="15.75" customHeight="1">
      <c r="A3" s="511" t="s">
        <v>105</v>
      </c>
      <c r="B3" s="512"/>
      <c r="C3" s="498"/>
      <c r="D3" s="498"/>
      <c r="E3" s="499"/>
      <c r="F3" s="500"/>
      <c r="G3" s="501"/>
      <c r="H3" s="502"/>
      <c r="I3" s="308"/>
      <c r="J3" s="110"/>
      <c r="K3" s="251">
        <f>SUM(I2)</f>
        <v>0</v>
      </c>
      <c r="L3" s="104"/>
    </row>
    <row r="4" spans="1:12" s="105" customFormat="1" ht="15.75" customHeight="1">
      <c r="A4" s="511" t="s">
        <v>124</v>
      </c>
      <c r="B4" s="512"/>
      <c r="C4" s="509"/>
      <c r="D4" s="509"/>
      <c r="E4" s="510"/>
      <c r="F4" s="309"/>
      <c r="G4" s="310"/>
      <c r="H4" s="311"/>
      <c r="I4" s="308"/>
      <c r="J4" s="110"/>
      <c r="K4" s="332"/>
      <c r="L4" s="104"/>
    </row>
    <row r="5" spans="1:12" s="105" customFormat="1" ht="15.75" customHeight="1">
      <c r="A5" s="511" t="s">
        <v>125</v>
      </c>
      <c r="B5" s="512"/>
      <c r="C5" s="509"/>
      <c r="D5" s="509"/>
      <c r="E5" s="510"/>
      <c r="F5" s="309"/>
      <c r="G5" s="310"/>
      <c r="H5" s="311"/>
      <c r="I5" s="308"/>
      <c r="J5" s="110"/>
      <c r="K5" s="332"/>
      <c r="L5" s="104"/>
    </row>
    <row r="6" spans="1:12" ht="15.75" customHeight="1">
      <c r="A6" s="526" t="s">
        <v>78</v>
      </c>
      <c r="B6" s="527"/>
      <c r="C6" s="509"/>
      <c r="D6" s="509"/>
      <c r="E6" s="510"/>
      <c r="F6" s="500" t="s">
        <v>103</v>
      </c>
      <c r="G6" s="501"/>
      <c r="H6" s="502"/>
      <c r="I6" s="312"/>
      <c r="J6" s="250">
        <f>F12*G12</f>
        <v>0</v>
      </c>
      <c r="K6" s="251">
        <f>SUM(I6*J6)</f>
        <v>0</v>
      </c>
      <c r="L6" s="104"/>
    </row>
    <row r="7" spans="1:12" ht="15.75" customHeight="1">
      <c r="A7" s="526" t="s">
        <v>60</v>
      </c>
      <c r="B7" s="527"/>
      <c r="C7" s="509"/>
      <c r="D7" s="509"/>
      <c r="E7" s="510"/>
      <c r="F7" s="528" t="s">
        <v>118</v>
      </c>
      <c r="G7" s="529"/>
      <c r="H7" s="530"/>
      <c r="I7" s="307">
        <f>ROUNDUP($I$6/2,0)</f>
        <v>0</v>
      </c>
      <c r="J7" s="111" t="s">
        <v>36</v>
      </c>
      <c r="K7" s="252">
        <f>SUM(K3:K6)</f>
        <v>0</v>
      </c>
      <c r="L7" s="104"/>
    </row>
    <row r="8" spans="1:12" ht="15.75" customHeight="1">
      <c r="A8" s="535" t="s">
        <v>109</v>
      </c>
      <c r="B8" s="536"/>
      <c r="C8" s="537"/>
      <c r="D8" s="537"/>
      <c r="E8" s="538"/>
      <c r="F8" s="518"/>
      <c r="G8" s="519"/>
      <c r="H8" s="519"/>
      <c r="I8" s="305"/>
      <c r="J8" s="112"/>
      <c r="K8" s="112"/>
      <c r="L8" s="104"/>
    </row>
    <row r="9" spans="1:12" ht="18" customHeight="1">
      <c r="A9" s="331"/>
      <c r="B9" s="113"/>
      <c r="C9" s="113"/>
      <c r="D9" s="113"/>
      <c r="E9" s="114"/>
      <c r="F9" s="114"/>
      <c r="G9" s="115"/>
      <c r="H9" s="116"/>
      <c r="I9" s="113"/>
      <c r="J9" s="113"/>
      <c r="K9" s="117"/>
      <c r="L9" s="104"/>
    </row>
    <row r="10" spans="1:12" ht="18" customHeight="1">
      <c r="A10" s="508" t="s">
        <v>116</v>
      </c>
      <c r="B10" s="508"/>
      <c r="C10" s="508"/>
      <c r="D10" s="508"/>
      <c r="E10" s="508"/>
      <c r="F10" s="508"/>
      <c r="G10" s="508"/>
      <c r="H10" s="508"/>
      <c r="I10" s="508"/>
      <c r="J10" s="508"/>
      <c r="K10" s="117"/>
      <c r="L10" s="104"/>
    </row>
    <row r="11" spans="1:12" ht="15.75" customHeight="1">
      <c r="A11" s="301"/>
      <c r="B11" s="302"/>
      <c r="C11" s="302"/>
      <c r="D11" s="328"/>
      <c r="E11" s="327"/>
      <c r="F11" s="303" t="s">
        <v>156</v>
      </c>
      <c r="G11" s="304" t="s">
        <v>79</v>
      </c>
      <c r="H11" s="304"/>
      <c r="I11" s="114"/>
      <c r="J11" s="114"/>
      <c r="K11" s="117"/>
      <c r="L11" s="104"/>
    </row>
    <row r="12" spans="1:12" ht="15.75" customHeight="1">
      <c r="A12" s="523" t="s">
        <v>129</v>
      </c>
      <c r="B12" s="524"/>
      <c r="C12" s="524"/>
      <c r="D12" s="524"/>
      <c r="E12" s="525"/>
      <c r="F12" s="166"/>
      <c r="G12" s="255">
        <f>IF(ISNUMBER(C6),6,0)+IF(ISNUMBER(C3),8,0)+IF(ISNUMBER(C4),8,0)+IF(ISNUMBER(C5),8,0)</f>
        <v>0</v>
      </c>
      <c r="H12" s="253">
        <f>SUM(F12*G12*I6)</f>
        <v>0</v>
      </c>
      <c r="I12" s="113"/>
      <c r="J12" s="113"/>
      <c r="K12" s="117"/>
      <c r="L12" s="104"/>
    </row>
    <row r="13" spans="1:12" ht="15.75" customHeight="1">
      <c r="A13" s="545" t="s">
        <v>80</v>
      </c>
      <c r="B13" s="546"/>
      <c r="C13" s="546"/>
      <c r="D13" s="546"/>
      <c r="E13" s="546"/>
      <c r="F13" s="546"/>
      <c r="G13" s="547"/>
      <c r="H13" s="253">
        <f>SUM(I2)</f>
        <v>0</v>
      </c>
      <c r="I13" s="113"/>
      <c r="J13" s="140"/>
      <c r="K13" s="117"/>
      <c r="L13" s="104"/>
    </row>
    <row r="14" spans="1:12" ht="15.75" customHeight="1">
      <c r="A14" s="503" t="s">
        <v>81</v>
      </c>
      <c r="B14" s="504"/>
      <c r="C14" s="504"/>
      <c r="D14" s="504"/>
      <c r="E14" s="504"/>
      <c r="F14" s="504"/>
      <c r="G14" s="505"/>
      <c r="H14" s="254">
        <f>SUM(H12:H13)</f>
        <v>0</v>
      </c>
      <c r="I14" s="119"/>
      <c r="J14" s="120"/>
      <c r="K14" s="117"/>
      <c r="L14" s="104"/>
    </row>
    <row r="15" spans="1:12" ht="15.75" customHeight="1">
      <c r="A15" s="542" t="s">
        <v>135</v>
      </c>
      <c r="B15" s="543"/>
      <c r="C15" s="543"/>
      <c r="D15" s="543"/>
      <c r="E15" s="543"/>
      <c r="F15" s="544"/>
      <c r="G15" s="333">
        <v>0.5</v>
      </c>
      <c r="H15" s="330">
        <f>H14*G15</f>
        <v>0</v>
      </c>
      <c r="I15" s="119"/>
      <c r="J15" s="120"/>
      <c r="K15" s="117"/>
      <c r="L15" s="104"/>
    </row>
    <row r="16" spans="1:12" ht="15.75" customHeight="1" thickBot="1">
      <c r="A16" s="539" t="s">
        <v>136</v>
      </c>
      <c r="B16" s="540"/>
      <c r="C16" s="540"/>
      <c r="D16" s="540"/>
      <c r="E16" s="540"/>
      <c r="F16" s="541"/>
      <c r="G16" s="488">
        <v>0.25</v>
      </c>
      <c r="H16" s="489">
        <f>H14*G16</f>
        <v>0</v>
      </c>
      <c r="I16" s="119"/>
      <c r="J16" s="120"/>
      <c r="K16" s="117"/>
      <c r="L16" s="104"/>
    </row>
    <row r="17" spans="1:12" s="54" customFormat="1" ht="15.75" customHeight="1" thickBot="1">
      <c r="A17" s="548" t="s">
        <v>160</v>
      </c>
      <c r="B17" s="549"/>
      <c r="C17" s="549"/>
      <c r="D17" s="549"/>
      <c r="E17" s="549"/>
      <c r="F17" s="549"/>
      <c r="G17" s="550"/>
      <c r="H17" s="760"/>
      <c r="I17" s="487"/>
      <c r="J17" s="487"/>
      <c r="K17" s="487"/>
      <c r="L17" s="487"/>
    </row>
    <row r="18" spans="1:12" ht="18" customHeight="1">
      <c r="A18" s="114"/>
      <c r="B18" s="114"/>
      <c r="C18" s="114"/>
      <c r="D18" s="114"/>
      <c r="E18" s="114"/>
      <c r="F18" s="114"/>
      <c r="G18" s="164"/>
      <c r="H18" s="122"/>
      <c r="I18" s="119"/>
      <c r="J18" s="120"/>
      <c r="K18" s="117"/>
      <c r="L18" s="123"/>
    </row>
    <row r="19" spans="1:12" ht="18" customHeight="1">
      <c r="A19" s="508" t="s">
        <v>111</v>
      </c>
      <c r="B19" s="508"/>
      <c r="C19" s="508"/>
      <c r="D19" s="508"/>
      <c r="E19" s="508"/>
      <c r="F19" s="508"/>
      <c r="G19" s="508"/>
      <c r="H19" s="508"/>
      <c r="I19" s="508"/>
      <c r="J19" s="508"/>
      <c r="K19" s="117"/>
      <c r="L19" s="104"/>
    </row>
    <row r="20" spans="1:12" ht="18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7"/>
      <c r="L20" s="104"/>
    </row>
    <row r="21" spans="1:12" ht="15">
      <c r="A21" s="113"/>
      <c r="B21" s="553" t="s">
        <v>81</v>
      </c>
      <c r="C21" s="554"/>
      <c r="D21" s="554"/>
      <c r="E21" s="326">
        <f>SUM(K7)</f>
        <v>0</v>
      </c>
      <c r="F21" s="277"/>
      <c r="G21" s="54"/>
      <c r="H21" s="107"/>
      <c r="I21" s="115"/>
      <c r="J21" s="115"/>
      <c r="K21" s="115"/>
      <c r="L21"/>
    </row>
    <row r="22" spans="1:12" ht="30" customHeight="1">
      <c r="A22" s="124"/>
      <c r="B22" s="125" t="s">
        <v>106</v>
      </c>
      <c r="C22" s="125" t="s">
        <v>138</v>
      </c>
      <c r="D22" s="126" t="s">
        <v>83</v>
      </c>
      <c r="E22" s="127" t="s">
        <v>84</v>
      </c>
      <c r="F22" s="170"/>
      <c r="G22" s="115"/>
      <c r="H22" s="114"/>
      <c r="I22" s="114"/>
      <c r="J22" s="114"/>
      <c r="K22" s="117"/>
      <c r="L22"/>
    </row>
    <row r="23" spans="1:12" ht="18" customHeight="1">
      <c r="A23" s="313" t="s">
        <v>112</v>
      </c>
      <c r="B23" s="323">
        <f>ROUNDDOWN($I$6/2,0)</f>
        <v>0</v>
      </c>
      <c r="C23" s="463">
        <v>0</v>
      </c>
      <c r="D23" s="334">
        <f aca="true" t="shared" si="0" ref="D23:D33">SUM(B23*C23)</f>
        <v>0</v>
      </c>
      <c r="E23" s="314">
        <f>SUM(E21)</f>
        <v>0</v>
      </c>
      <c r="F23" s="336"/>
      <c r="G23" s="169"/>
      <c r="H23" s="129"/>
      <c r="I23" s="114"/>
      <c r="J23" s="114"/>
      <c r="K23" s="117"/>
      <c r="L23"/>
    </row>
    <row r="24" spans="1:12" ht="18" customHeight="1">
      <c r="A24" s="318" t="s">
        <v>99</v>
      </c>
      <c r="B24" s="324">
        <f>ROUNDDOWN(I7/2,0)</f>
        <v>0</v>
      </c>
      <c r="C24" s="464">
        <v>0</v>
      </c>
      <c r="D24" s="335">
        <f t="shared" si="0"/>
        <v>0</v>
      </c>
      <c r="E24" s="319">
        <f>SUM(E23-D24)</f>
        <v>0</v>
      </c>
      <c r="F24" s="337">
        <f>IF(_XLL.EST.PAIR(I6),B23/2,(B23+1)/2)</f>
        <v>0</v>
      </c>
      <c r="G24" s="130"/>
      <c r="H24" s="130"/>
      <c r="I24" s="130"/>
      <c r="J24" s="114"/>
      <c r="K24" s="117"/>
      <c r="L24"/>
    </row>
    <row r="25" spans="1:12" ht="18" customHeight="1">
      <c r="A25" s="318" t="s">
        <v>85</v>
      </c>
      <c r="B25" s="324">
        <f>IF(F25&gt;=128,F25-128,IF(F25&gt;=64,F25-"64",IF(F25&gt;=32,F25-"32",IF(F25&gt;=16,F25-16,0))))</f>
        <v>0</v>
      </c>
      <c r="C25" s="461">
        <v>0</v>
      </c>
      <c r="D25" s="335">
        <f t="shared" si="0"/>
        <v>0</v>
      </c>
      <c r="E25" s="319">
        <f>SUM(E24-D25)</f>
        <v>0</v>
      </c>
      <c r="F25" s="337">
        <f>ROUNDUP(F24,0)</f>
        <v>0</v>
      </c>
      <c r="G25" s="131"/>
      <c r="H25" s="131"/>
      <c r="I25" s="132"/>
      <c r="J25" s="118"/>
      <c r="K25" s="118"/>
      <c r="L25"/>
    </row>
    <row r="26" spans="1:12" ht="18" customHeight="1">
      <c r="A26" s="318" t="s">
        <v>86</v>
      </c>
      <c r="B26" s="324">
        <f>IF(F25-B25=128,128/2,0)</f>
        <v>0</v>
      </c>
      <c r="C26" s="461">
        <v>0</v>
      </c>
      <c r="D26" s="335">
        <f t="shared" si="0"/>
        <v>0</v>
      </c>
      <c r="E26" s="319">
        <f aca="true" t="shared" si="1" ref="E26:E32">SUM(E25-D26)</f>
        <v>0</v>
      </c>
      <c r="F26" s="338"/>
      <c r="G26" s="131"/>
      <c r="H26" s="131"/>
      <c r="I26" s="132"/>
      <c r="J26" s="118"/>
      <c r="K26" s="118"/>
      <c r="L26"/>
    </row>
    <row r="27" spans="1:12" ht="18" customHeight="1">
      <c r="A27" s="318" t="s">
        <v>87</v>
      </c>
      <c r="B27" s="324">
        <f>IF(F25-B25=64,32,IF(B26=64,B26/2,0))</f>
        <v>0</v>
      </c>
      <c r="C27" s="461">
        <v>0</v>
      </c>
      <c r="D27" s="335">
        <f t="shared" si="0"/>
        <v>0</v>
      </c>
      <c r="E27" s="319">
        <f t="shared" si="1"/>
        <v>0</v>
      </c>
      <c r="F27" s="338"/>
      <c r="G27" s="118"/>
      <c r="H27" s="118"/>
      <c r="I27" s="118"/>
      <c r="J27" s="118"/>
      <c r="K27" s="118"/>
      <c r="L27"/>
    </row>
    <row r="28" spans="1:12" s="105" customFormat="1" ht="18" customHeight="1">
      <c r="A28" s="320" t="s">
        <v>88</v>
      </c>
      <c r="B28" s="324">
        <f>IF(F25-B25=32,16,IF(B27=32,B27/2,0))</f>
        <v>0</v>
      </c>
      <c r="C28" s="461">
        <v>0</v>
      </c>
      <c r="D28" s="335">
        <f t="shared" si="0"/>
        <v>0</v>
      </c>
      <c r="E28" s="319">
        <f t="shared" si="1"/>
        <v>0</v>
      </c>
      <c r="F28" s="338"/>
      <c r="G28" s="118"/>
      <c r="H28" s="118"/>
      <c r="I28" s="118"/>
      <c r="J28" s="118"/>
      <c r="K28" s="118"/>
      <c r="L28" s="104"/>
    </row>
    <row r="29" spans="1:12" ht="18" customHeight="1">
      <c r="A29" s="320" t="s">
        <v>89</v>
      </c>
      <c r="B29" s="324">
        <f>IF(F25-B25=16,8,IF(B28=16,B28/2,0))</f>
        <v>0</v>
      </c>
      <c r="C29" s="461">
        <v>0</v>
      </c>
      <c r="D29" s="335">
        <f t="shared" si="0"/>
        <v>0</v>
      </c>
      <c r="E29" s="319">
        <f t="shared" si="1"/>
        <v>0</v>
      </c>
      <c r="F29" s="338"/>
      <c r="G29" s="115"/>
      <c r="H29" s="114"/>
      <c r="I29" s="114"/>
      <c r="J29" s="114"/>
      <c r="K29" s="117"/>
      <c r="L29" s="87"/>
    </row>
    <row r="30" spans="1:12" ht="18" customHeight="1">
      <c r="A30" s="320" t="s">
        <v>107</v>
      </c>
      <c r="B30" s="324">
        <f>IF(F25-B23=8,4,IF(B29=8,B29/2,0))</f>
        <v>0</v>
      </c>
      <c r="C30" s="461">
        <v>0</v>
      </c>
      <c r="D30" s="335">
        <f t="shared" si="0"/>
        <v>0</v>
      </c>
      <c r="E30" s="319">
        <f t="shared" si="1"/>
        <v>0</v>
      </c>
      <c r="F30" s="338"/>
      <c r="G30" s="115"/>
      <c r="H30" s="114"/>
      <c r="I30" s="114"/>
      <c r="J30" s="114"/>
      <c r="K30" s="117"/>
      <c r="L30" s="87"/>
    </row>
    <row r="31" spans="1:12" ht="18" customHeight="1">
      <c r="A31" s="320" t="s">
        <v>113</v>
      </c>
      <c r="B31" s="321">
        <v>2</v>
      </c>
      <c r="C31" s="461">
        <v>0</v>
      </c>
      <c r="D31" s="335">
        <f t="shared" si="0"/>
        <v>0</v>
      </c>
      <c r="E31" s="319">
        <f t="shared" si="1"/>
        <v>0</v>
      </c>
      <c r="F31" s="338"/>
      <c r="G31" s="507"/>
      <c r="H31" s="507"/>
      <c r="I31" s="141"/>
      <c r="J31" s="142"/>
      <c r="K31" s="143"/>
      <c r="L31" s="87"/>
    </row>
    <row r="32" spans="1:12" ht="18" customHeight="1">
      <c r="A32" s="322" t="s">
        <v>108</v>
      </c>
      <c r="B32" s="321">
        <v>1</v>
      </c>
      <c r="C32" s="461">
        <v>0</v>
      </c>
      <c r="D32" s="335">
        <f t="shared" si="0"/>
        <v>0</v>
      </c>
      <c r="E32" s="319">
        <f t="shared" si="1"/>
        <v>0</v>
      </c>
      <c r="F32" s="338"/>
      <c r="G32" s="164"/>
      <c r="H32" s="190"/>
      <c r="I32" s="191"/>
      <c r="J32" s="192"/>
      <c r="K32" s="193"/>
      <c r="L32" s="87"/>
    </row>
    <row r="33" spans="1:12" ht="18" customHeight="1">
      <c r="A33" s="315" t="s">
        <v>74</v>
      </c>
      <c r="B33" s="167">
        <v>1</v>
      </c>
      <c r="C33" s="325">
        <f>SUM(E32)</f>
        <v>0</v>
      </c>
      <c r="D33" s="316">
        <f t="shared" si="0"/>
        <v>0</v>
      </c>
      <c r="E33" s="339">
        <f>SUM(E32-D33)</f>
        <v>0</v>
      </c>
      <c r="F33" s="338"/>
      <c r="G33" s="297" t="s">
        <v>137</v>
      </c>
      <c r="H33" s="340">
        <f>SUM(H16)</f>
        <v>0</v>
      </c>
      <c r="I33" s="298" t="s">
        <v>140</v>
      </c>
      <c r="J33" s="300" t="s">
        <v>114</v>
      </c>
      <c r="K33" s="299">
        <f>SUM(H15)</f>
        <v>0</v>
      </c>
      <c r="L33" s="87"/>
    </row>
    <row r="34" spans="1:12" ht="18" customHeight="1">
      <c r="A34" s="555"/>
      <c r="B34" s="555"/>
      <c r="C34" s="555"/>
      <c r="D34" s="258">
        <f>SUM(D23:D33)</f>
        <v>0</v>
      </c>
      <c r="E34" s="259"/>
      <c r="F34" s="135"/>
      <c r="G34" s="556" t="s">
        <v>139</v>
      </c>
      <c r="H34" s="556"/>
      <c r="I34" s="256" t="e">
        <f>J34/H14</f>
        <v>#DIV/0!</v>
      </c>
      <c r="J34" s="531">
        <f>SUM(E30)</f>
        <v>0</v>
      </c>
      <c r="K34" s="532"/>
      <c r="L34" s="87"/>
    </row>
    <row r="35" spans="1:12" ht="18" customHeight="1">
      <c r="A35" s="136"/>
      <c r="B35" s="137"/>
      <c r="C35" s="173"/>
      <c r="D35" s="276"/>
      <c r="E35" s="134"/>
      <c r="F35" s="176"/>
      <c r="G35" s="257" t="e">
        <f>IF(I34&lt;0.25,0,IF(I34&gt;0.5,0,1))</f>
        <v>#DIV/0!</v>
      </c>
      <c r="H35" s="533" t="e">
        <f>IF(G35=1,"La répartition est correcte",IF(I34&lt;0.25,"Le pourcentage doit être &gt; ou = à 25%",IF(I34&gt;0.5,"Le pourcentage ne doit pas dépasser 50%","")))</f>
        <v>#DIV/0!</v>
      </c>
      <c r="I35" s="533"/>
      <c r="J35" s="533"/>
      <c r="K35" s="533"/>
      <c r="L35" s="87"/>
    </row>
    <row r="36" spans="1:12" ht="18" customHeight="1">
      <c r="A36" s="493" t="s">
        <v>90</v>
      </c>
      <c r="B36" s="534">
        <f>IF(F12=3,"TRIPLETTES : 3 chèques de : ",IF(F12=2,"DOUBLETTES : 2 chèques de : ",IF(F12=1,"INDIVIDUEL : 1 chèque de : ","")))</f>
      </c>
      <c r="C36" s="534"/>
      <c r="D36" s="494">
        <f>IF(F12=3,(C33)/3,IF(F12=2,(C33)/2,IF(F12=1,(C33)/1,0)))</f>
        <v>0</v>
      </c>
      <c r="E36" s="138"/>
      <c r="F36" s="176"/>
      <c r="G36" s="194"/>
      <c r="H36" s="195"/>
      <c r="I36" s="281"/>
      <c r="J36" s="506"/>
      <c r="K36" s="506"/>
      <c r="L36" s="87"/>
    </row>
    <row r="37" spans="1:12" ht="18" customHeight="1">
      <c r="A37" s="491" t="s">
        <v>91</v>
      </c>
      <c r="B37" s="551">
        <f>IF(F12=3,"TRIPLETTES : 3 chèques de : ",IF(F12=2,"DOUBLETTES : 2 chèques de : ",IF(F12=1,"INDIVIDUEL : 1 chèque de : ","")))</f>
      </c>
      <c r="C37" s="551"/>
      <c r="D37" s="495">
        <f>IF(F12=3,C32/3,IF(F12=2,C32/2,IF(F12=1,C32/1,0)))</f>
        <v>0</v>
      </c>
      <c r="E37" s="138"/>
      <c r="F37" s="130"/>
      <c r="G37" s="279"/>
      <c r="H37" s="279"/>
      <c r="I37" s="279"/>
      <c r="J37" s="279"/>
      <c r="K37" s="279"/>
      <c r="L37" s="87"/>
    </row>
    <row r="38" spans="1:12" ht="18" customHeight="1">
      <c r="A38" s="491"/>
      <c r="B38" s="552"/>
      <c r="C38" s="552"/>
      <c r="D38" s="492"/>
      <c r="E38" s="139"/>
      <c r="F38" s="278"/>
      <c r="G38" s="278"/>
      <c r="H38" s="278"/>
      <c r="I38" s="278"/>
      <c r="J38" s="278"/>
      <c r="K38" s="278"/>
      <c r="L38" s="278"/>
    </row>
  </sheetData>
  <sheetProtection password="E574" sheet="1" objects="1"/>
  <mergeCells count="39">
    <mergeCell ref="A17:G17"/>
    <mergeCell ref="B37:C37"/>
    <mergeCell ref="B38:C38"/>
    <mergeCell ref="B21:D21"/>
    <mergeCell ref="A34:C34"/>
    <mergeCell ref="G34:H34"/>
    <mergeCell ref="J34:K34"/>
    <mergeCell ref="H35:K35"/>
    <mergeCell ref="B36:C36"/>
    <mergeCell ref="A8:B8"/>
    <mergeCell ref="C8:E8"/>
    <mergeCell ref="A16:F16"/>
    <mergeCell ref="A15:F15"/>
    <mergeCell ref="A10:J10"/>
    <mergeCell ref="F8:H8"/>
    <mergeCell ref="A13:G13"/>
    <mergeCell ref="C4:E4"/>
    <mergeCell ref="A12:E12"/>
    <mergeCell ref="F6:H6"/>
    <mergeCell ref="A7:B7"/>
    <mergeCell ref="C7:E7"/>
    <mergeCell ref="F7:H7"/>
    <mergeCell ref="A6:B6"/>
    <mergeCell ref="A1:K1"/>
    <mergeCell ref="A2:B2"/>
    <mergeCell ref="C2:E2"/>
    <mergeCell ref="F2:H2"/>
    <mergeCell ref="J2:K2"/>
    <mergeCell ref="A3:B3"/>
    <mergeCell ref="C3:E3"/>
    <mergeCell ref="F3:H3"/>
    <mergeCell ref="A14:G14"/>
    <mergeCell ref="J36:K36"/>
    <mergeCell ref="G31:H31"/>
    <mergeCell ref="A19:J19"/>
    <mergeCell ref="C6:E6"/>
    <mergeCell ref="A5:B5"/>
    <mergeCell ref="C5:E5"/>
    <mergeCell ref="A4:B4"/>
  </mergeCells>
  <conditionalFormatting sqref="J36:K36">
    <cfRule type="containsText" priority="34" dxfId="24" operator="containsText" text="Répartition incorrecte">
      <formula>NOT(ISERROR(SEARCH("Répartition incorrecte",J36)))</formula>
    </cfRule>
    <cfRule type="containsText" priority="35" dxfId="24" operator="containsText" text="Répartition incorrecte">
      <formula>NOT(ISERROR(SEARCH("Répartition incorrecte",J36)))</formula>
    </cfRule>
    <cfRule type="containsText" priority="36" dxfId="23" operator="containsText" text="Répartition correcte">
      <formula>NOT(ISERROR(SEARCH("Répartition correcte",J36)))</formula>
    </cfRule>
    <cfRule type="containsText" priority="37" dxfId="42" operator="containsText" text="Répartition correcte">
      <formula>NOT(ISERROR(SEARCH("Répartition correcte",J36)))</formula>
    </cfRule>
  </conditionalFormatting>
  <conditionalFormatting sqref="I32">
    <cfRule type="cellIs" priority="32" dxfId="43" operator="greaterThan">
      <formula>"K29"</formula>
    </cfRule>
  </conditionalFormatting>
  <conditionalFormatting sqref="I33">
    <cfRule type="cellIs" priority="28" dxfId="43" operator="greaterThan">
      <formula>"K29"</formula>
    </cfRule>
  </conditionalFormatting>
  <conditionalFormatting sqref="H35:K35">
    <cfRule type="expression" priority="26" dxfId="43" stopIfTrue="1">
      <formula>$G$35=0</formula>
    </cfRule>
    <cfRule type="expression" priority="27" dxfId="44" stopIfTrue="1">
      <formula>$G$35=1</formula>
    </cfRule>
  </conditionalFormatting>
  <conditionalFormatting sqref="I34">
    <cfRule type="expression" priority="24" dxfId="43" stopIfTrue="1">
      <formula>$G$35=0</formula>
    </cfRule>
    <cfRule type="expression" priority="25" dxfId="44" stopIfTrue="1">
      <formula>$G$35=1</formula>
    </cfRule>
  </conditionalFormatting>
  <conditionalFormatting sqref="C3:E6">
    <cfRule type="cellIs" priority="19" dxfId="45" operator="greaterThan" stopIfTrue="1">
      <formula>0</formula>
    </cfRule>
    <cfRule type="cellIs" priority="23" dxfId="46" operator="greaterThan" stopIfTrue="1">
      <formula>0</formula>
    </cfRule>
  </conditionalFormatting>
  <conditionalFormatting sqref="C2:E2 C7:E8">
    <cfRule type="cellIs" priority="15" dxfId="45" operator="between" stopIfTrue="1">
      <formula>"A"</formula>
      <formula>"Z"</formula>
    </cfRule>
  </conditionalFormatting>
  <conditionalFormatting sqref="C25:C32">
    <cfRule type="expression" priority="10" dxfId="0" stopIfTrue="1">
      <formula>B25&gt;0</formula>
    </cfRule>
  </conditionalFormatting>
  <printOptions horizontalCentered="1" verticalCentered="1"/>
  <pageMargins left="0.5118110236220472" right="0" top="0.5511811023622047" bottom="0.15748031496062992" header="0.31496062992125984" footer="0.31496062992125984"/>
  <pageSetup horizontalDpi="600" verticalDpi="600" orientation="landscape" paperSize="9" scale="85" r:id="rId4"/>
  <headerFooter>
    <oddHeader>&amp;C&amp;"-,Gras"&amp;K0070C0NATIONAUX PETANQUE - ED - PRIX VAINQUEURS ET FINALISTES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2">
      <selection activeCell="A1" sqref="A1:E1"/>
    </sheetView>
  </sheetViews>
  <sheetFormatPr defaultColWidth="11.421875" defaultRowHeight="15"/>
  <cols>
    <col min="1" max="1" width="35.7109375" style="0" customWidth="1"/>
    <col min="2" max="3" width="21.7109375" style="0" customWidth="1"/>
    <col min="4" max="4" width="29.8515625" style="0" customWidth="1"/>
    <col min="5" max="5" width="25.7109375" style="0" customWidth="1"/>
  </cols>
  <sheetData>
    <row r="1" spans="1:5" ht="23.25">
      <c r="A1" s="557" t="s">
        <v>141</v>
      </c>
      <c r="B1" s="557"/>
      <c r="C1" s="557"/>
      <c r="D1" s="557"/>
      <c r="E1" s="557"/>
    </row>
    <row r="2" spans="1:5" ht="21.75" customHeight="1">
      <c r="A2" s="146" t="s">
        <v>92</v>
      </c>
      <c r="B2" s="558">
        <f>IF(' ED PARTIE PERDUE'!C2=0,"",' ED PARTIE PERDUE'!C2)</f>
      </c>
      <c r="C2" s="559"/>
      <c r="D2" s="562"/>
      <c r="E2" s="563"/>
    </row>
    <row r="3" spans="1:5" ht="21.75" customHeight="1">
      <c r="A3" s="147" t="s">
        <v>126</v>
      </c>
      <c r="B3" s="558">
        <f>IF(' ED PARTIE PERDUE'!C3=0,"",' ED PARTIE PERDUE'!C3)</f>
      </c>
      <c r="C3" s="559"/>
      <c r="D3" s="564"/>
      <c r="E3" s="565"/>
    </row>
    <row r="4" spans="1:5" s="104" customFormat="1" ht="21.75" customHeight="1">
      <c r="A4" s="147" t="s">
        <v>124</v>
      </c>
      <c r="B4" s="558">
        <f>IF(' ED PARTIE PERDUE'!C4=0,"",' ED PARTIE PERDUE'!C4)</f>
      </c>
      <c r="C4" s="559"/>
      <c r="D4" s="564"/>
      <c r="E4" s="565"/>
    </row>
    <row r="5" spans="1:5" s="104" customFormat="1" ht="21.75" customHeight="1">
      <c r="A5" s="147" t="s">
        <v>125</v>
      </c>
      <c r="B5" s="558">
        <f>IF(' ED PARTIE PERDUE'!C5=0,"",' ED PARTIE PERDUE'!C5)</f>
      </c>
      <c r="C5" s="559"/>
      <c r="D5" s="564"/>
      <c r="E5" s="565"/>
    </row>
    <row r="6" spans="1:5" ht="21.75" customHeight="1">
      <c r="A6" s="147" t="s">
        <v>78</v>
      </c>
      <c r="B6" s="558">
        <f>IF(' ED PARTIE PERDUE'!C6=0,"",' ED PARTIE PERDUE'!C6)</f>
      </c>
      <c r="C6" s="559"/>
      <c r="D6" s="564"/>
      <c r="E6" s="565"/>
    </row>
    <row r="7" spans="1:5" ht="21.75" customHeight="1">
      <c r="A7" s="148" t="s">
        <v>60</v>
      </c>
      <c r="B7" s="558">
        <f>IF(' ED PARTIE PERDUE'!C7=0,"",' ED PARTIE PERDUE'!C7)</f>
      </c>
      <c r="C7" s="559"/>
      <c r="D7" s="566"/>
      <c r="E7" s="567"/>
    </row>
    <row r="8" spans="1:5" ht="4.5" customHeight="1">
      <c r="A8" s="148"/>
      <c r="B8" s="149"/>
      <c r="C8" s="149"/>
      <c r="D8" s="160"/>
      <c r="E8" s="161"/>
    </row>
    <row r="9" spans="1:11" ht="24.75" customHeight="1">
      <c r="A9" s="149" t="s">
        <v>115</v>
      </c>
      <c r="B9" s="149" t="s">
        <v>93</v>
      </c>
      <c r="C9" s="149" t="s">
        <v>36</v>
      </c>
      <c r="D9" s="280" t="s">
        <v>135</v>
      </c>
      <c r="E9" s="261">
        <f>SUM(B12*50%)</f>
        <v>0</v>
      </c>
      <c r="F9" s="197"/>
      <c r="G9" s="198"/>
      <c r="H9" s="198"/>
      <c r="I9" s="198"/>
      <c r="J9" s="199"/>
      <c r="K9" s="200"/>
    </row>
    <row r="10" spans="1:11" ht="24.75" customHeight="1">
      <c r="A10" s="239">
        <f>SUM(' ED PARTIE PERDUE'!I6)</f>
        <v>0</v>
      </c>
      <c r="B10" s="260">
        <f>SUM(' ED PARTIE PERDUE'!J6)</f>
        <v>0</v>
      </c>
      <c r="C10" s="260">
        <f>SUM(' ED PARTIE PERDUE'!K6)</f>
        <v>0</v>
      </c>
      <c r="D10" s="280" t="s">
        <v>136</v>
      </c>
      <c r="E10" s="262">
        <f>SUM(B12*25%)</f>
        <v>0</v>
      </c>
      <c r="F10" s="197"/>
      <c r="G10" s="198"/>
      <c r="H10" s="198"/>
      <c r="I10" s="198"/>
      <c r="J10" s="199"/>
      <c r="K10" s="200"/>
    </row>
    <row r="11" spans="1:5" ht="24.75" customHeight="1">
      <c r="A11" s="149" t="s">
        <v>94</v>
      </c>
      <c r="B11" s="560">
        <f>SUM(' ED PARTIE PERDUE'!I2)</f>
        <v>0</v>
      </c>
      <c r="C11" s="561"/>
      <c r="D11" s="203"/>
      <c r="E11" s="204"/>
    </row>
    <row r="12" spans="1:5" ht="24.75" customHeight="1">
      <c r="A12" s="150" t="s">
        <v>95</v>
      </c>
      <c r="B12" s="560">
        <f>SUM(' ED PARTIE PERDUE'!K7)</f>
        <v>0</v>
      </c>
      <c r="C12" s="561"/>
      <c r="D12" s="205"/>
      <c r="E12" s="206"/>
    </row>
    <row r="13" spans="1:5" ht="4.5" customHeight="1">
      <c r="A13" s="151"/>
      <c r="B13" s="152"/>
      <c r="C13" s="152"/>
      <c r="D13" s="201"/>
      <c r="E13" s="202"/>
    </row>
    <row r="14" spans="1:5" ht="23.25">
      <c r="A14" s="568" t="s">
        <v>96</v>
      </c>
      <c r="B14" s="569"/>
      <c r="C14" s="569"/>
      <c r="D14" s="569"/>
      <c r="E14" s="570"/>
    </row>
    <row r="15" spans="1:5" ht="42">
      <c r="A15" s="155" t="s">
        <v>97</v>
      </c>
      <c r="B15" s="165" t="s">
        <v>98</v>
      </c>
      <c r="C15" s="165" t="s">
        <v>82</v>
      </c>
      <c r="D15" s="165" t="s">
        <v>117</v>
      </c>
      <c r="E15" s="179" t="s">
        <v>119</v>
      </c>
    </row>
    <row r="16" spans="1:5" ht="18.75" customHeight="1">
      <c r="A16" s="149" t="s">
        <v>112</v>
      </c>
      <c r="B16" s="242">
        <f>(' ED PARTIE PERDUE'!B23)</f>
        <v>0</v>
      </c>
      <c r="C16" s="243">
        <f>SUM(' ED PARTIE PERDUE'!C23)</f>
        <v>0</v>
      </c>
      <c r="D16" s="243">
        <f>SUM(' ED PARTIE PERDUE'!D23)</f>
        <v>0</v>
      </c>
      <c r="E16" s="263">
        <f>SUM(' ED PARTIE PERDUE'!E23)</f>
        <v>0</v>
      </c>
    </row>
    <row r="17" spans="1:5" ht="18.75">
      <c r="A17" s="149" t="s">
        <v>99</v>
      </c>
      <c r="B17" s="242">
        <f>(' ED PARTIE PERDUE'!B24)</f>
        <v>0</v>
      </c>
      <c r="C17" s="243">
        <f>SUM(' ED PARTIE PERDUE'!C24)</f>
        <v>0</v>
      </c>
      <c r="D17" s="243">
        <f>SUM(' ED PARTIE PERDUE'!D24)</f>
        <v>0</v>
      </c>
      <c r="E17" s="263">
        <f>SUM(' ED PARTIE PERDUE'!E24)</f>
        <v>0</v>
      </c>
    </row>
    <row r="18" spans="1:5" ht="18.75">
      <c r="A18" s="149" t="s">
        <v>85</v>
      </c>
      <c r="B18" s="242">
        <f>(' ED PARTIE PERDUE'!B25)</f>
        <v>0</v>
      </c>
      <c r="C18" s="243">
        <f>SUM(' ED PARTIE PERDUE'!C25)</f>
        <v>0</v>
      </c>
      <c r="D18" s="243">
        <f>SUM(' ED PARTIE PERDUE'!D25)</f>
        <v>0</v>
      </c>
      <c r="E18" s="263">
        <f>SUM(' ED PARTIE PERDUE'!E25)</f>
        <v>0</v>
      </c>
    </row>
    <row r="19" spans="1:5" ht="18.75">
      <c r="A19" s="149" t="s">
        <v>86</v>
      </c>
      <c r="B19" s="242">
        <f>(' ED PARTIE PERDUE'!B26)</f>
        <v>0</v>
      </c>
      <c r="C19" s="243">
        <f>SUM(' ED PARTIE PERDUE'!C26)</f>
        <v>0</v>
      </c>
      <c r="D19" s="243">
        <f>SUM(' ED PARTIE PERDUE'!D26)</f>
        <v>0</v>
      </c>
      <c r="E19" s="263">
        <f>SUM(' ED PARTIE PERDUE'!E26)</f>
        <v>0</v>
      </c>
    </row>
    <row r="20" spans="1:5" ht="18.75">
      <c r="A20" s="149" t="s">
        <v>87</v>
      </c>
      <c r="B20" s="242">
        <f>(' ED PARTIE PERDUE'!B27)</f>
        <v>0</v>
      </c>
      <c r="C20" s="243">
        <f>SUM(' ED PARTIE PERDUE'!C27)</f>
        <v>0</v>
      </c>
      <c r="D20" s="243">
        <f>SUM(' ED PARTIE PERDUE'!D27)</f>
        <v>0</v>
      </c>
      <c r="E20" s="263">
        <f>SUM(' ED PARTIE PERDUE'!E27)</f>
        <v>0</v>
      </c>
    </row>
    <row r="21" spans="1:5" s="104" customFormat="1" ht="18.75">
      <c r="A21" s="89" t="s">
        <v>88</v>
      </c>
      <c r="B21" s="242">
        <f>(' ED PARTIE PERDUE'!B28)</f>
        <v>0</v>
      </c>
      <c r="C21" s="243">
        <f>SUM(' ED PARTIE PERDUE'!C28)</f>
        <v>0</v>
      </c>
      <c r="D21" s="243">
        <f>SUM(' ED PARTIE PERDUE'!D28)</f>
        <v>0</v>
      </c>
      <c r="E21" s="263">
        <f>SUM(' ED PARTIE PERDUE'!E28)</f>
        <v>0</v>
      </c>
    </row>
    <row r="22" spans="1:5" ht="18.75">
      <c r="A22" s="89" t="s">
        <v>89</v>
      </c>
      <c r="B22" s="242">
        <f>(' ED PARTIE PERDUE'!B29)</f>
        <v>0</v>
      </c>
      <c r="C22" s="243">
        <f>SUM(' ED PARTIE PERDUE'!C29)</f>
        <v>0</v>
      </c>
      <c r="D22" s="243">
        <f>SUM(' ED PARTIE PERDUE'!D29)</f>
        <v>0</v>
      </c>
      <c r="E22" s="263">
        <f>SUM(' ED PARTIE PERDUE'!E29)</f>
        <v>0</v>
      </c>
    </row>
    <row r="23" spans="1:5" ht="18.75">
      <c r="A23" s="89" t="s">
        <v>107</v>
      </c>
      <c r="B23" s="242">
        <f>(' ED PARTIE PERDUE'!B30)</f>
        <v>0</v>
      </c>
      <c r="C23" s="243">
        <f>SUM(' ED PARTIE PERDUE'!C30)</f>
        <v>0</v>
      </c>
      <c r="D23" s="243">
        <f>SUM(' ED PARTIE PERDUE'!D30)</f>
        <v>0</v>
      </c>
      <c r="E23" s="263">
        <f>SUM(' ED PARTIE PERDUE'!E30)</f>
        <v>0</v>
      </c>
    </row>
    <row r="24" spans="1:5" ht="18.75">
      <c r="A24" s="89" t="s">
        <v>113</v>
      </c>
      <c r="B24" s="242">
        <f>(' ED PARTIE PERDUE'!B31)</f>
        <v>2</v>
      </c>
      <c r="C24" s="243">
        <f>SUM(' ED PARTIE PERDUE'!C31)</f>
        <v>0</v>
      </c>
      <c r="D24" s="243">
        <f>SUM(' ED PARTIE PERDUE'!D31)</f>
        <v>0</v>
      </c>
      <c r="E24" s="263">
        <f>SUM(' ED PARTIE PERDUE'!E31)</f>
        <v>0</v>
      </c>
    </row>
    <row r="25" spans="1:5" ht="18.75">
      <c r="A25" s="89" t="s">
        <v>108</v>
      </c>
      <c r="B25" s="242">
        <f>(' ED PARTIE PERDUE'!B32)</f>
        <v>1</v>
      </c>
      <c r="C25" s="243">
        <f>SUM(' ED PARTIE PERDUE'!C32)</f>
        <v>0</v>
      </c>
      <c r="D25" s="243">
        <f>SUM(' ED PARTIE PERDUE'!D32)</f>
        <v>0</v>
      </c>
      <c r="E25" s="263">
        <f>SUM(' ED PARTIE PERDUE'!E32)</f>
        <v>0</v>
      </c>
    </row>
    <row r="26" spans="1:5" ht="18.75">
      <c r="A26" s="89" t="s">
        <v>74</v>
      </c>
      <c r="B26" s="242">
        <f>(' ED PARTIE PERDUE'!B33)</f>
        <v>1</v>
      </c>
      <c r="C26" s="243">
        <f>SUM(' ED PARTIE PERDUE'!C33)</f>
        <v>0</v>
      </c>
      <c r="D26" s="243">
        <f>SUM(' ED PARTIE PERDUE'!D33)</f>
        <v>0</v>
      </c>
      <c r="E26" s="263">
        <f>SUM(' ED PARTIE PERDUE'!E33)</f>
        <v>0</v>
      </c>
    </row>
    <row r="27" spans="1:5" ht="18.75">
      <c r="A27" s="156"/>
      <c r="B27" s="245"/>
      <c r="C27" s="243"/>
      <c r="D27" s="243">
        <f>SUM(' ED PARTIE PERDUE'!D34)</f>
        <v>0</v>
      </c>
      <c r="E27" s="264">
        <v>8</v>
      </c>
    </row>
    <row r="28" spans="1:5" ht="19.5" customHeight="1">
      <c r="A28" s="180" t="s">
        <v>120</v>
      </c>
      <c r="B28" s="182" t="s">
        <v>122</v>
      </c>
      <c r="C28" s="265">
        <f>SUM(' ED PARTIE PERDUE'!D36)</f>
        <v>0</v>
      </c>
      <c r="D28" s="266"/>
      <c r="E28" s="267"/>
    </row>
    <row r="29" spans="1:5" ht="19.5" customHeight="1">
      <c r="A29" s="181" t="s">
        <v>121</v>
      </c>
      <c r="B29" s="182" t="s">
        <v>122</v>
      </c>
      <c r="C29" s="265">
        <f>SUM(' ED PARTIE PERDUE'!D37)</f>
        <v>0</v>
      </c>
      <c r="D29" s="268"/>
      <c r="E29" s="269"/>
    </row>
    <row r="30" spans="1:5" ht="15">
      <c r="A30" s="159"/>
      <c r="B30" s="145"/>
      <c r="C30" s="145"/>
      <c r="D30" s="158"/>
      <c r="E30" s="145"/>
    </row>
    <row r="31" spans="1:5" ht="15">
      <c r="A31" s="159"/>
      <c r="B31" s="145"/>
      <c r="C31" s="145"/>
      <c r="D31" s="158"/>
      <c r="E31" s="145"/>
    </row>
  </sheetData>
  <sheetProtection password="E574" sheet="1" objects="1"/>
  <mergeCells count="11">
    <mergeCell ref="B12:C12"/>
    <mergeCell ref="A14:E14"/>
    <mergeCell ref="A1:E1"/>
    <mergeCell ref="B2:C2"/>
    <mergeCell ref="B3:C3"/>
    <mergeCell ref="B6:C6"/>
    <mergeCell ref="B7:C7"/>
    <mergeCell ref="B11:C11"/>
    <mergeCell ref="D2:E7"/>
    <mergeCell ref="B4:C4"/>
    <mergeCell ref="B5:C5"/>
  </mergeCells>
  <printOptions horizontalCentered="1" verticalCentered="1"/>
  <pageMargins left="1.1023622047244095" right="0.7086614173228347" top="0.5511811023622047" bottom="0.35433070866141736" header="0.31496062992125984" footer="0.31496062992125984"/>
  <pageSetup horizontalDpi="600" verticalDpi="600" orientation="landscape" paperSize="9" scale="85" r:id="rId2"/>
  <headerFooter>
    <oddHeader>&amp;C&amp;"-,Gras"&amp;K0070C0NATIONAUX PETANQUE - ED - PRIX VAINQUEURS ET FINALISTES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showGridLines="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6" customWidth="1"/>
    <col min="2" max="2" width="23.7109375" style="82" customWidth="1"/>
    <col min="3" max="3" width="31.421875" style="6" customWidth="1"/>
    <col min="4" max="4" width="16.140625" style="82" customWidth="1"/>
    <col min="5" max="5" width="10.7109375" style="6" customWidth="1"/>
    <col min="6" max="6" width="11.140625" style="6" customWidth="1"/>
    <col min="7" max="7" width="23.140625" style="6" customWidth="1"/>
    <col min="8" max="16384" width="14.7109375" style="6" customWidth="1"/>
  </cols>
  <sheetData>
    <row r="1" spans="1:12" ht="21.75" customHeight="1">
      <c r="A1" s="717" t="s">
        <v>157</v>
      </c>
      <c r="B1" s="718" t="s">
        <v>133</v>
      </c>
      <c r="C1" s="718"/>
      <c r="D1" s="718"/>
      <c r="E1" s="718"/>
      <c r="F1" s="718"/>
      <c r="G1" s="8"/>
      <c r="H1" s="8"/>
      <c r="I1" s="8"/>
      <c r="J1" s="8"/>
      <c r="K1" s="8"/>
      <c r="L1" s="8"/>
    </row>
    <row r="2" spans="1:12" ht="21.75" customHeight="1">
      <c r="A2" s="717"/>
      <c r="B2" s="719" t="s">
        <v>55</v>
      </c>
      <c r="C2" s="719"/>
      <c r="D2" s="719"/>
      <c r="E2" s="719"/>
      <c r="F2" s="719"/>
      <c r="G2" s="9"/>
      <c r="H2" s="9"/>
      <c r="I2" s="9"/>
      <c r="J2" s="9"/>
      <c r="K2" s="9"/>
      <c r="L2" s="9"/>
    </row>
    <row r="3" spans="1:12" ht="21.75" customHeight="1">
      <c r="A3" s="717"/>
      <c r="B3" s="719" t="s">
        <v>0</v>
      </c>
      <c r="C3" s="719"/>
      <c r="D3" s="719"/>
      <c r="E3" s="719"/>
      <c r="F3" s="719"/>
      <c r="G3" s="10"/>
      <c r="H3" s="10"/>
      <c r="I3" s="10"/>
      <c r="J3" s="10"/>
      <c r="K3" s="10"/>
      <c r="L3" s="10"/>
    </row>
    <row r="4" spans="1:12" ht="9" customHeight="1">
      <c r="A4" s="282"/>
      <c r="B4" s="283"/>
      <c r="C4" s="283"/>
      <c r="D4" s="283"/>
      <c r="E4" s="283"/>
      <c r="F4" s="283"/>
      <c r="G4" s="10"/>
      <c r="H4" s="10"/>
      <c r="I4" s="10"/>
      <c r="J4" s="10"/>
      <c r="K4" s="10"/>
      <c r="L4" s="10"/>
    </row>
    <row r="5" spans="1:12" ht="24.75" customHeight="1">
      <c r="A5" s="720" t="s">
        <v>104</v>
      </c>
      <c r="B5" s="720"/>
      <c r="C5" s="720"/>
      <c r="D5" s="720"/>
      <c r="E5" s="720"/>
      <c r="F5" s="720"/>
      <c r="G5" s="11"/>
      <c r="H5" s="11"/>
      <c r="I5" s="11"/>
      <c r="J5" s="11"/>
      <c r="K5" s="11"/>
      <c r="L5" s="11"/>
    </row>
    <row r="6" spans="1:12" ht="18" customHeight="1">
      <c r="A6" s="721" t="s">
        <v>128</v>
      </c>
      <c r="B6" s="722"/>
      <c r="C6" s="722"/>
      <c r="D6" s="722"/>
      <c r="E6" s="722"/>
      <c r="F6" s="723"/>
      <c r="G6" s="11"/>
      <c r="H6" s="11"/>
      <c r="I6" s="11"/>
      <c r="J6" s="11"/>
      <c r="K6" s="11"/>
      <c r="L6" s="11"/>
    </row>
    <row r="7" spans="1:6" ht="18" customHeight="1">
      <c r="A7" s="283"/>
      <c r="B7" s="724" t="s">
        <v>127</v>
      </c>
      <c r="C7" s="187" t="s">
        <v>52</v>
      </c>
      <c r="D7" s="212">
        <f>IF(' ED PARTIE PERDUE'!C4=0,"",' ED PARTIE PERDUE'!C4)</f>
      </c>
      <c r="E7" s="105" t="s">
        <v>9</v>
      </c>
      <c r="F7" s="109"/>
    </row>
    <row r="8" spans="1:6" ht="18" customHeight="1">
      <c r="A8" s="283"/>
      <c r="B8" s="607"/>
      <c r="C8" s="187" t="s">
        <v>50</v>
      </c>
      <c r="D8" s="270">
        <f>IF(' ED PARTIE PERDUE'!C3=0,"",' ED PARTIE PERDUE'!C3)</f>
      </c>
      <c r="E8" s="108" t="s">
        <v>9</v>
      </c>
      <c r="F8" s="109"/>
    </row>
    <row r="9" spans="1:6" ht="18" customHeight="1">
      <c r="A9" s="283"/>
      <c r="B9" s="607"/>
      <c r="C9" s="187" t="s">
        <v>8</v>
      </c>
      <c r="D9" s="270">
        <f>IF(' ED PARTIE PERDUE'!C6=0,"",' ED PARTIE PERDUE'!C6)</f>
      </c>
      <c r="E9" s="108" t="s">
        <v>9</v>
      </c>
      <c r="F9" s="105"/>
    </row>
    <row r="10" spans="1:6" ht="18" customHeight="1">
      <c r="A10" s="283"/>
      <c r="B10" s="607"/>
      <c r="C10" s="187" t="s">
        <v>62</v>
      </c>
      <c r="D10" s="270">
        <f>IF(' ED PARTIE PERDUE'!C5=0,"",' ED PARTIE PERDUE'!C5)</f>
      </c>
      <c r="E10" s="108" t="s">
        <v>9</v>
      </c>
      <c r="F10" s="105"/>
    </row>
    <row r="11" spans="1:6" ht="9" customHeight="1">
      <c r="A11" s="714"/>
      <c r="B11" s="714"/>
      <c r="C11" s="714"/>
      <c r="D11" s="12"/>
      <c r="E11" s="13"/>
      <c r="F11" s="105"/>
    </row>
    <row r="12" spans="1:6" ht="18" customHeight="1">
      <c r="A12" s="715" t="s">
        <v>61</v>
      </c>
      <c r="B12" s="716"/>
      <c r="C12" s="341"/>
      <c r="D12" s="66" t="s">
        <v>60</v>
      </c>
      <c r="E12" s="725">
        <f>IF(' ED PARTIE PERDUE'!C7=0,"",' ED PARTIE PERDUE'!C7)</f>
      </c>
      <c r="F12" s="726"/>
    </row>
    <row r="13" spans="1:7" ht="18" customHeight="1">
      <c r="A13" s="692" t="s">
        <v>48</v>
      </c>
      <c r="B13" s="693"/>
      <c r="C13" s="693"/>
      <c r="D13" s="694"/>
      <c r="E13" s="684"/>
      <c r="F13" s="685"/>
      <c r="G13" s="14"/>
    </row>
    <row r="14" spans="1:7" ht="18" customHeight="1">
      <c r="A14" s="460"/>
      <c r="B14" s="22" t="s">
        <v>72</v>
      </c>
      <c r="C14" s="59" t="s">
        <v>45</v>
      </c>
      <c r="D14" s="686" t="s">
        <v>59</v>
      </c>
      <c r="E14" s="687"/>
      <c r="F14" s="688"/>
      <c r="G14" s="14"/>
    </row>
    <row r="15" spans="1:7" ht="18" customHeight="1">
      <c r="A15" s="23" t="s">
        <v>46</v>
      </c>
      <c r="B15" s="342"/>
      <c r="C15" s="213">
        <f>IF(' ED PARTIE PERDUE'!C2=0,"",' ED PARTIE PERDUE'!C2)</f>
      </c>
      <c r="D15" s="689"/>
      <c r="E15" s="690"/>
      <c r="F15" s="691"/>
      <c r="G15" s="14"/>
    </row>
    <row r="16" spans="1:6" ht="18" customHeight="1">
      <c r="A16" s="23" t="s">
        <v>47</v>
      </c>
      <c r="B16" s="343"/>
      <c r="C16" s="344"/>
      <c r="D16" s="689"/>
      <c r="E16" s="690"/>
      <c r="F16" s="691"/>
    </row>
    <row r="17" spans="1:6" ht="18" customHeight="1">
      <c r="A17" s="23" t="s">
        <v>35</v>
      </c>
      <c r="B17" s="342"/>
      <c r="C17" s="214">
        <f>IF(' ED PARTIE PERDUE'!C8=0,"",' ED PARTIE PERDUE'!C8)</f>
      </c>
      <c r="D17" s="689"/>
      <c r="E17" s="705"/>
      <c r="F17" s="604"/>
    </row>
    <row r="18" spans="1:6" ht="18" customHeight="1">
      <c r="A18" s="706" t="s">
        <v>64</v>
      </c>
      <c r="B18" s="707"/>
      <c r="C18" s="708"/>
      <c r="D18" s="709"/>
      <c r="E18" s="708"/>
      <c r="F18" s="709"/>
    </row>
    <row r="19" spans="1:6" ht="18" customHeight="1">
      <c r="A19" s="710" t="s">
        <v>130</v>
      </c>
      <c r="B19" s="711"/>
      <c r="C19" s="711"/>
      <c r="D19" s="712"/>
      <c r="E19" s="105"/>
      <c r="F19" s="105"/>
    </row>
    <row r="20" spans="1:4" ht="18" customHeight="1">
      <c r="A20" s="81" t="s">
        <v>100</v>
      </c>
      <c r="B20" s="215">
        <f>IF(' ED PARTIE PERDUE'!F12=3,"X","")</f>
      </c>
      <c r="C20" s="76" t="s">
        <v>67</v>
      </c>
      <c r="D20" s="345"/>
    </row>
    <row r="21" spans="1:4" ht="18" customHeight="1">
      <c r="A21" s="81" t="s">
        <v>101</v>
      </c>
      <c r="B21" s="215">
        <f>IF(' ED PARTIE PERDUE'!F12=2,"X","")</f>
      </c>
      <c r="C21" s="106" t="s">
        <v>102</v>
      </c>
      <c r="D21" s="345"/>
    </row>
    <row r="22" spans="1:4" ht="18" customHeight="1">
      <c r="A22" s="81" t="s">
        <v>68</v>
      </c>
      <c r="B22" s="215">
        <f>IF(' ED PARTIE PERDUE'!F12=1,"X","")</f>
      </c>
      <c r="C22" s="76" t="s">
        <v>58</v>
      </c>
      <c r="D22" s="345"/>
    </row>
    <row r="23" spans="1:4" ht="18" customHeight="1">
      <c r="A23" s="81"/>
      <c r="B23" s="215"/>
      <c r="C23" s="76" t="s">
        <v>69</v>
      </c>
      <c r="D23" s="345"/>
    </row>
    <row r="24" spans="1:4" ht="3.75" customHeight="1">
      <c r="A24" s="79"/>
      <c r="B24" s="77"/>
      <c r="C24" s="78"/>
      <c r="D24" s="77"/>
    </row>
    <row r="25" spans="1:6" ht="17.25" customHeight="1">
      <c r="A25" s="713"/>
      <c r="B25" s="713"/>
      <c r="C25" s="1"/>
      <c r="D25" s="289"/>
      <c r="E25" s="105"/>
      <c r="F25" s="105"/>
    </row>
    <row r="26" spans="1:5" ht="18" customHeight="1">
      <c r="A26" s="695" t="s">
        <v>10</v>
      </c>
      <c r="B26" s="696"/>
      <c r="C26" s="697" t="s">
        <v>33</v>
      </c>
      <c r="D26" s="698"/>
      <c r="E26" s="698"/>
    </row>
    <row r="27" spans="1:5" ht="21.75" customHeight="1">
      <c r="A27" s="62" t="s">
        <v>11</v>
      </c>
      <c r="B27" s="346"/>
      <c r="C27" s="699"/>
      <c r="D27" s="700"/>
      <c r="E27" s="701"/>
    </row>
    <row r="28" spans="1:5" ht="21.75" customHeight="1">
      <c r="A28" s="63" t="s">
        <v>12</v>
      </c>
      <c r="B28" s="347"/>
      <c r="C28" s="702"/>
      <c r="D28" s="703"/>
      <c r="E28" s="704"/>
    </row>
    <row r="29" spans="1:7" ht="6" customHeight="1">
      <c r="A29" s="51"/>
      <c r="B29" s="443"/>
      <c r="C29" s="444"/>
      <c r="D29" s="444"/>
      <c r="E29" s="444"/>
      <c r="F29" s="54"/>
      <c r="G29" s="105"/>
    </row>
    <row r="30" spans="1:7" ht="18" customHeight="1">
      <c r="A30" s="656" t="s">
        <v>65</v>
      </c>
      <c r="B30" s="656"/>
      <c r="C30" s="656"/>
      <c r="D30" s="656"/>
      <c r="E30" s="656"/>
      <c r="F30" s="656"/>
      <c r="G30" s="105"/>
    </row>
    <row r="31" spans="1:9" ht="18" customHeight="1">
      <c r="A31" s="668" t="s">
        <v>131</v>
      </c>
      <c r="B31" s="668"/>
      <c r="C31" s="669"/>
      <c r="D31" s="348"/>
      <c r="E31" s="61"/>
      <c r="F31" s="61"/>
      <c r="G31" s="105"/>
      <c r="H31" s="105"/>
      <c r="I31" s="105"/>
    </row>
    <row r="32" spans="1:11" ht="18" customHeight="1">
      <c r="A32" s="670" t="s">
        <v>23</v>
      </c>
      <c r="B32" s="670"/>
      <c r="C32" s="670"/>
      <c r="D32" s="670"/>
      <c r="E32" s="670"/>
      <c r="F32" s="670"/>
      <c r="G32" s="105"/>
      <c r="H32" s="105"/>
      <c r="I32" s="105"/>
      <c r="J32" s="105"/>
      <c r="K32" s="105"/>
    </row>
    <row r="33" spans="1:6" ht="51.75" customHeight="1">
      <c r="A33" s="657"/>
      <c r="B33" s="676"/>
      <c r="C33" s="676"/>
      <c r="D33" s="676"/>
      <c r="E33" s="676"/>
      <c r="F33" s="677"/>
    </row>
    <row r="34" spans="1:6" ht="18" customHeight="1">
      <c r="A34" s="675" t="s">
        <v>51</v>
      </c>
      <c r="B34" s="675"/>
      <c r="C34" s="675"/>
      <c r="D34" s="675"/>
      <c r="E34" s="675"/>
      <c r="F34" s="675"/>
    </row>
    <row r="35" spans="1:7" ht="49.5" customHeight="1">
      <c r="A35" s="657"/>
      <c r="B35" s="676"/>
      <c r="C35" s="676"/>
      <c r="D35" s="676"/>
      <c r="E35" s="676"/>
      <c r="F35" s="677"/>
      <c r="G35" s="68"/>
    </row>
    <row r="36" spans="1:10" ht="18" customHeight="1">
      <c r="A36" s="678" t="s">
        <v>32</v>
      </c>
      <c r="B36" s="678"/>
      <c r="C36" s="679">
        <f>IF(C16=0,"",C16)</f>
      </c>
      <c r="D36" s="680"/>
      <c r="E36" s="105"/>
      <c r="F36" s="105"/>
      <c r="G36" s="105"/>
      <c r="H36" s="105"/>
      <c r="I36" s="105"/>
      <c r="J36" s="105"/>
    </row>
    <row r="37" spans="1:10" ht="18" customHeight="1">
      <c r="A37" s="681" t="s">
        <v>22</v>
      </c>
      <c r="B37" s="681"/>
      <c r="C37" s="682">
        <f>IF(C16=0,"",C16)</f>
      </c>
      <c r="D37" s="683"/>
      <c r="E37" s="105"/>
      <c r="F37" s="105"/>
      <c r="G37" s="105"/>
      <c r="H37" s="105"/>
      <c r="I37" s="105"/>
      <c r="J37" s="105"/>
    </row>
    <row r="38" spans="1:9" ht="9" customHeight="1">
      <c r="A38" s="285"/>
      <c r="B38" s="285"/>
      <c r="C38" s="24"/>
      <c r="D38" s="24"/>
      <c r="E38" s="105"/>
      <c r="F38" s="105"/>
      <c r="G38" s="105"/>
      <c r="H38" s="105"/>
      <c r="I38" s="105"/>
    </row>
    <row r="39" spans="1:9" ht="18" customHeight="1">
      <c r="A39" s="656" t="s">
        <v>56</v>
      </c>
      <c r="B39" s="656"/>
      <c r="C39" s="656"/>
      <c r="D39" s="656"/>
      <c r="E39" s="656"/>
      <c r="F39" s="656"/>
      <c r="G39" s="105"/>
      <c r="H39" s="105"/>
      <c r="I39" s="105"/>
    </row>
    <row r="40" spans="1:6" ht="49.5" customHeight="1">
      <c r="A40" s="657"/>
      <c r="B40" s="658"/>
      <c r="C40" s="658"/>
      <c r="D40" s="658"/>
      <c r="E40" s="658"/>
      <c r="F40" s="659"/>
    </row>
    <row r="41" spans="1:6" ht="18" customHeight="1">
      <c r="A41" s="660" t="s">
        <v>70</v>
      </c>
      <c r="B41" s="661"/>
      <c r="C41" s="662">
        <f>IF(C15=0,"",C15)</f>
      </c>
      <c r="D41" s="663"/>
      <c r="E41" s="105"/>
      <c r="F41" s="105"/>
    </row>
    <row r="42" spans="1:6" ht="18" customHeight="1">
      <c r="A42" s="664" t="s">
        <v>57</v>
      </c>
      <c r="B42" s="665"/>
      <c r="C42" s="666">
        <f>IF(C15=0,"",C15)</f>
      </c>
      <c r="D42" s="667"/>
      <c r="E42" s="105"/>
      <c r="F42" s="105"/>
    </row>
    <row r="43" spans="1:6" ht="53.25" customHeight="1" hidden="1">
      <c r="A43" s="1"/>
      <c r="B43" s="15"/>
      <c r="C43" s="105"/>
      <c r="D43" s="15"/>
      <c r="E43" s="15"/>
      <c r="F43" s="15"/>
    </row>
    <row r="44" spans="1:12" ht="18" customHeight="1" thickBot="1">
      <c r="A44" s="671" t="s">
        <v>15</v>
      </c>
      <c r="B44" s="672"/>
      <c r="C44" s="672"/>
      <c r="D44" s="672"/>
      <c r="E44" s="672"/>
      <c r="F44" s="672"/>
      <c r="G44" s="105"/>
      <c r="H44" s="105"/>
      <c r="I44" s="105"/>
      <c r="J44" s="105"/>
      <c r="K44" s="105"/>
      <c r="L44" s="105"/>
    </row>
    <row r="45" spans="1:8" ht="15" customHeight="1" thickTop="1">
      <c r="A45" s="286" t="s">
        <v>1</v>
      </c>
      <c r="B45" s="295" t="s">
        <v>2</v>
      </c>
      <c r="C45" s="623" t="s">
        <v>3</v>
      </c>
      <c r="D45" s="295" t="s">
        <v>1</v>
      </c>
      <c r="E45" s="625" t="s">
        <v>4</v>
      </c>
      <c r="F45" s="673"/>
      <c r="G45" s="105"/>
      <c r="H45" s="105"/>
    </row>
    <row r="46" spans="1:8" ht="15" customHeight="1" thickBot="1">
      <c r="A46" s="287" t="s">
        <v>5</v>
      </c>
      <c r="B46" s="296" t="s">
        <v>6</v>
      </c>
      <c r="C46" s="624"/>
      <c r="D46" s="296" t="s">
        <v>7</v>
      </c>
      <c r="E46" s="626"/>
      <c r="F46" s="674"/>
      <c r="G46" s="105"/>
      <c r="H46" s="105"/>
    </row>
    <row r="47" spans="1:8" ht="15" customHeight="1" thickBot="1" thickTop="1">
      <c r="A47" s="584" t="s">
        <v>42</v>
      </c>
      <c r="B47" s="585"/>
      <c r="C47" s="585"/>
      <c r="D47" s="585"/>
      <c r="E47" s="585"/>
      <c r="F47" s="586"/>
      <c r="G47" s="105"/>
      <c r="H47" s="105"/>
    </row>
    <row r="48" spans="1:6" ht="15" customHeight="1" thickTop="1">
      <c r="A48" s="349"/>
      <c r="B48" s="350"/>
      <c r="C48" s="350"/>
      <c r="D48" s="351"/>
      <c r="E48" s="571"/>
      <c r="F48" s="33"/>
    </row>
    <row r="49" spans="1:6" ht="15" customHeight="1">
      <c r="A49" s="352"/>
      <c r="B49" s="353"/>
      <c r="C49" s="353"/>
      <c r="D49" s="354"/>
      <c r="E49" s="572"/>
      <c r="F49" s="34"/>
    </row>
    <row r="50" spans="1:6" ht="15" customHeight="1" thickBot="1">
      <c r="A50" s="355"/>
      <c r="B50" s="356"/>
      <c r="C50" s="356"/>
      <c r="D50" s="357"/>
      <c r="E50" s="573"/>
      <c r="F50" s="35"/>
    </row>
    <row r="51" spans="1:6" ht="15" customHeight="1" thickTop="1">
      <c r="A51" s="358"/>
      <c r="B51" s="359"/>
      <c r="C51" s="359"/>
      <c r="D51" s="360"/>
      <c r="E51" s="571"/>
      <c r="F51" s="36"/>
    </row>
    <row r="52" spans="1:6" ht="15" customHeight="1">
      <c r="A52" s="361"/>
      <c r="B52" s="362"/>
      <c r="C52" s="362"/>
      <c r="D52" s="363"/>
      <c r="E52" s="572"/>
      <c r="F52" s="37"/>
    </row>
    <row r="53" spans="1:6" ht="15" customHeight="1" thickBot="1">
      <c r="A53" s="364"/>
      <c r="B53" s="365"/>
      <c r="C53" s="365"/>
      <c r="D53" s="366"/>
      <c r="E53" s="573"/>
      <c r="F53" s="38"/>
    </row>
    <row r="54" spans="1:6" ht="15" customHeight="1" thickTop="1">
      <c r="A54" s="349"/>
      <c r="B54" s="350"/>
      <c r="C54" s="350"/>
      <c r="D54" s="367"/>
      <c r="E54" s="571"/>
      <c r="F54" s="33"/>
    </row>
    <row r="55" spans="1:6" ht="15" customHeight="1">
      <c r="A55" s="352"/>
      <c r="B55" s="353"/>
      <c r="C55" s="353"/>
      <c r="D55" s="354"/>
      <c r="E55" s="572"/>
      <c r="F55" s="34"/>
    </row>
    <row r="56" spans="1:6" ht="15" customHeight="1" thickBot="1">
      <c r="A56" s="355"/>
      <c r="B56" s="356"/>
      <c r="C56" s="356"/>
      <c r="D56" s="368"/>
      <c r="E56" s="573"/>
      <c r="F56" s="35"/>
    </row>
    <row r="57" spans="1:6" ht="15" customHeight="1" thickTop="1">
      <c r="A57" s="369"/>
      <c r="B57" s="370"/>
      <c r="C57" s="370"/>
      <c r="D57" s="371"/>
      <c r="E57" s="571"/>
      <c r="F57" s="39"/>
    </row>
    <row r="58" spans="1:6" ht="15" customHeight="1">
      <c r="A58" s="372"/>
      <c r="B58" s="373"/>
      <c r="C58" s="373"/>
      <c r="D58" s="374"/>
      <c r="E58" s="572"/>
      <c r="F58" s="40"/>
    </row>
    <row r="59" spans="1:6" ht="15" customHeight="1" thickBot="1">
      <c r="A59" s="375"/>
      <c r="B59" s="376"/>
      <c r="C59" s="376"/>
      <c r="D59" s="377"/>
      <c r="E59" s="573"/>
      <c r="F59" s="41"/>
    </row>
    <row r="60" spans="1:9" ht="15" customHeight="1" thickTop="1">
      <c r="A60" s="349"/>
      <c r="B60" s="350"/>
      <c r="C60" s="350"/>
      <c r="D60" s="351"/>
      <c r="E60" s="571"/>
      <c r="F60" s="33"/>
      <c r="G60" s="105"/>
      <c r="H60" s="105"/>
      <c r="I60" s="105"/>
    </row>
    <row r="61" spans="1:9" ht="15" customHeight="1">
      <c r="A61" s="352"/>
      <c r="B61" s="353"/>
      <c r="C61" s="353"/>
      <c r="D61" s="354"/>
      <c r="E61" s="572"/>
      <c r="F61" s="34"/>
      <c r="G61" s="105"/>
      <c r="H61" s="105"/>
      <c r="I61" s="105"/>
    </row>
    <row r="62" spans="1:9" ht="15" customHeight="1" thickBot="1">
      <c r="A62" s="355"/>
      <c r="B62" s="356"/>
      <c r="C62" s="356"/>
      <c r="D62" s="357"/>
      <c r="E62" s="573"/>
      <c r="F62" s="35"/>
      <c r="G62" s="105"/>
      <c r="H62" s="105"/>
      <c r="I62" s="105"/>
    </row>
    <row r="63" spans="1:9" ht="15" customHeight="1" thickTop="1">
      <c r="A63" s="358"/>
      <c r="B63" s="359"/>
      <c r="C63" s="359"/>
      <c r="D63" s="360"/>
      <c r="E63" s="571"/>
      <c r="F63" s="36"/>
      <c r="G63" s="105"/>
      <c r="H63" s="105"/>
      <c r="I63" s="105"/>
    </row>
    <row r="64" spans="1:9" ht="15" customHeight="1">
      <c r="A64" s="361"/>
      <c r="B64" s="362"/>
      <c r="C64" s="362"/>
      <c r="D64" s="363"/>
      <c r="E64" s="572"/>
      <c r="F64" s="37"/>
      <c r="G64" s="105"/>
      <c r="H64" s="105"/>
      <c r="I64" s="105"/>
    </row>
    <row r="65" spans="1:9" ht="15" customHeight="1" thickBot="1">
      <c r="A65" s="364"/>
      <c r="B65" s="365"/>
      <c r="C65" s="365"/>
      <c r="D65" s="378"/>
      <c r="E65" s="573"/>
      <c r="F65" s="38"/>
      <c r="G65" s="105"/>
      <c r="H65" s="105"/>
      <c r="I65" s="105"/>
    </row>
    <row r="66" spans="1:9" ht="15" customHeight="1" thickTop="1">
      <c r="A66" s="349"/>
      <c r="B66" s="350"/>
      <c r="C66" s="350"/>
      <c r="D66" s="351"/>
      <c r="E66" s="571"/>
      <c r="F66" s="33"/>
      <c r="G66" s="105"/>
      <c r="H66" s="105"/>
      <c r="I66" s="105"/>
    </row>
    <row r="67" spans="1:9" ht="15" customHeight="1">
      <c r="A67" s="352"/>
      <c r="B67" s="353"/>
      <c r="C67" s="353"/>
      <c r="D67" s="354"/>
      <c r="E67" s="572"/>
      <c r="F67" s="34"/>
      <c r="G67" s="105"/>
      <c r="H67" s="105"/>
      <c r="I67" s="105"/>
    </row>
    <row r="68" spans="1:9" ht="15" customHeight="1" thickBot="1">
      <c r="A68" s="355"/>
      <c r="B68" s="356"/>
      <c r="C68" s="356"/>
      <c r="D68" s="357"/>
      <c r="E68" s="573"/>
      <c r="F68" s="35"/>
      <c r="G68" s="105"/>
      <c r="H68" s="105"/>
      <c r="I68" s="105"/>
    </row>
    <row r="69" spans="1:9" ht="15" customHeight="1" thickTop="1">
      <c r="A69" s="369"/>
      <c r="B69" s="370"/>
      <c r="C69" s="370"/>
      <c r="D69" s="379"/>
      <c r="E69" s="571"/>
      <c r="F69" s="39"/>
      <c r="G69" s="105"/>
      <c r="H69" s="105"/>
      <c r="I69" s="105"/>
    </row>
    <row r="70" spans="1:9" ht="15" customHeight="1">
      <c r="A70" s="372"/>
      <c r="B70" s="373"/>
      <c r="C70" s="373"/>
      <c r="D70" s="374"/>
      <c r="E70" s="572"/>
      <c r="F70" s="40"/>
      <c r="G70" s="105"/>
      <c r="H70" s="105"/>
      <c r="I70" s="105"/>
    </row>
    <row r="71" spans="1:9" ht="15" customHeight="1" thickBot="1">
      <c r="A71" s="375"/>
      <c r="B71" s="376"/>
      <c r="C71" s="376"/>
      <c r="D71" s="377"/>
      <c r="E71" s="573"/>
      <c r="F71" s="41"/>
      <c r="G71" s="105"/>
      <c r="H71" s="105"/>
      <c r="I71" s="105"/>
    </row>
    <row r="72" spans="1:9" ht="15" customHeight="1" thickBot="1" thickTop="1">
      <c r="A72" s="650" t="s">
        <v>34</v>
      </c>
      <c r="B72" s="651"/>
      <c r="C72" s="651"/>
      <c r="D72" s="651"/>
      <c r="E72" s="651"/>
      <c r="F72" s="652"/>
      <c r="G72" s="105"/>
      <c r="H72" s="105"/>
      <c r="I72" s="105"/>
    </row>
    <row r="73" spans="1:9" ht="15" customHeight="1" thickTop="1">
      <c r="A73" s="380"/>
      <c r="B73" s="381"/>
      <c r="C73" s="381"/>
      <c r="D73" s="382"/>
      <c r="E73" s="383"/>
      <c r="F73" s="42"/>
      <c r="G73" s="105"/>
      <c r="H73" s="105"/>
      <c r="I73" s="105"/>
    </row>
    <row r="74" spans="1:9" ht="15" customHeight="1">
      <c r="A74" s="384"/>
      <c r="B74" s="385"/>
      <c r="C74" s="385"/>
      <c r="D74" s="386"/>
      <c r="E74" s="387"/>
      <c r="F74" s="43"/>
      <c r="G74" s="105"/>
      <c r="H74" s="105"/>
      <c r="I74" s="105"/>
    </row>
    <row r="75" spans="1:9" ht="15" customHeight="1" thickBot="1">
      <c r="A75" s="388"/>
      <c r="B75" s="389"/>
      <c r="C75" s="389"/>
      <c r="D75" s="390"/>
      <c r="E75" s="391"/>
      <c r="F75" s="44"/>
      <c r="G75" s="105"/>
      <c r="H75" s="105"/>
      <c r="I75" s="105"/>
    </row>
    <row r="76" spans="1:9" ht="15" customHeight="1" thickTop="1">
      <c r="A76" s="392"/>
      <c r="B76" s="393"/>
      <c r="C76" s="393"/>
      <c r="D76" s="394"/>
      <c r="E76" s="383"/>
      <c r="F76" s="45"/>
      <c r="G76" s="105"/>
      <c r="H76" s="105"/>
      <c r="I76" s="105"/>
    </row>
    <row r="77" spans="1:9" ht="15" customHeight="1">
      <c r="A77" s="395"/>
      <c r="B77" s="396"/>
      <c r="C77" s="396"/>
      <c r="D77" s="397"/>
      <c r="E77" s="387"/>
      <c r="F77" s="46"/>
      <c r="G77" s="105"/>
      <c r="H77" s="105"/>
      <c r="I77" s="105"/>
    </row>
    <row r="78" spans="1:9" ht="15" customHeight="1" thickBot="1">
      <c r="A78" s="398"/>
      <c r="B78" s="399"/>
      <c r="C78" s="399"/>
      <c r="D78" s="400"/>
      <c r="E78" s="391"/>
      <c r="F78" s="47"/>
      <c r="G78" s="105"/>
      <c r="H78" s="105"/>
      <c r="I78" s="105"/>
    </row>
    <row r="79" spans="1:9" ht="15" customHeight="1" thickTop="1">
      <c r="A79" s="380"/>
      <c r="B79" s="381"/>
      <c r="C79" s="381"/>
      <c r="D79" s="382"/>
      <c r="E79" s="383"/>
      <c r="F79" s="42"/>
      <c r="G79" s="105"/>
      <c r="H79" s="105"/>
      <c r="I79" s="105"/>
    </row>
    <row r="80" spans="1:9" ht="15" customHeight="1">
      <c r="A80" s="384"/>
      <c r="B80" s="385"/>
      <c r="C80" s="385"/>
      <c r="D80" s="386"/>
      <c r="E80" s="387"/>
      <c r="F80" s="43"/>
      <c r="G80" s="105"/>
      <c r="H80" s="105"/>
      <c r="I80" s="105"/>
    </row>
    <row r="81" spans="1:9" ht="15" customHeight="1" thickBot="1">
      <c r="A81" s="388"/>
      <c r="B81" s="389"/>
      <c r="C81" s="389"/>
      <c r="D81" s="390"/>
      <c r="E81" s="391"/>
      <c r="F81" s="44"/>
      <c r="G81" s="105"/>
      <c r="H81" s="105"/>
      <c r="I81" s="105"/>
    </row>
    <row r="82" spans="1:9" ht="15" customHeight="1" thickTop="1">
      <c r="A82" s="401"/>
      <c r="B82" s="402"/>
      <c r="C82" s="402"/>
      <c r="D82" s="403"/>
      <c r="E82" s="383"/>
      <c r="F82" s="48"/>
      <c r="G82" s="105"/>
      <c r="H82" s="105"/>
      <c r="I82" s="105"/>
    </row>
    <row r="83" spans="1:9" ht="15" customHeight="1">
      <c r="A83" s="404"/>
      <c r="B83" s="405"/>
      <c r="C83" s="405"/>
      <c r="D83" s="406"/>
      <c r="E83" s="387"/>
      <c r="F83" s="49"/>
      <c r="G83" s="105"/>
      <c r="H83" s="105"/>
      <c r="I83" s="105"/>
    </row>
    <row r="84" spans="1:9" ht="15" customHeight="1" thickBot="1">
      <c r="A84" s="407"/>
      <c r="B84" s="408"/>
      <c r="C84" s="408"/>
      <c r="D84" s="409"/>
      <c r="E84" s="391"/>
      <c r="F84" s="50"/>
      <c r="G84" s="105"/>
      <c r="H84" s="105"/>
      <c r="I84" s="105"/>
    </row>
    <row r="85" spans="1:9" ht="15" customHeight="1" thickBot="1" thickTop="1">
      <c r="A85" s="643" t="s">
        <v>24</v>
      </c>
      <c r="B85" s="643"/>
      <c r="C85" s="643"/>
      <c r="D85" s="643"/>
      <c r="E85" s="643"/>
      <c r="F85" s="643"/>
      <c r="G85" s="105"/>
      <c r="H85" s="105"/>
      <c r="I85" s="105"/>
    </row>
    <row r="86" spans="1:9" ht="15" customHeight="1" thickTop="1">
      <c r="A86" s="410"/>
      <c r="B86" s="411"/>
      <c r="C86" s="411"/>
      <c r="D86" s="412"/>
      <c r="E86" s="653"/>
      <c r="F86" s="27"/>
      <c r="G86" s="105"/>
      <c r="H86" s="105"/>
      <c r="I86" s="105"/>
    </row>
    <row r="87" spans="1:9" ht="15" customHeight="1">
      <c r="A87" s="413"/>
      <c r="B87" s="414"/>
      <c r="C87" s="414"/>
      <c r="D87" s="415"/>
      <c r="E87" s="654"/>
      <c r="F87" s="28"/>
      <c r="G87" s="105"/>
      <c r="H87" s="105"/>
      <c r="I87" s="105"/>
    </row>
    <row r="88" spans="1:9" ht="15" customHeight="1" thickBot="1">
      <c r="A88" s="416"/>
      <c r="B88" s="417"/>
      <c r="C88" s="417"/>
      <c r="D88" s="418"/>
      <c r="E88" s="655"/>
      <c r="F88" s="32"/>
      <c r="G88" s="105"/>
      <c r="H88" s="105"/>
      <c r="I88" s="105"/>
    </row>
    <row r="89" spans="1:9" ht="15" customHeight="1" thickTop="1">
      <c r="A89" s="419"/>
      <c r="B89" s="420"/>
      <c r="C89" s="420"/>
      <c r="D89" s="421"/>
      <c r="E89" s="654"/>
      <c r="F89" s="27"/>
      <c r="G89" s="105"/>
      <c r="H89" s="105"/>
      <c r="I89" s="105"/>
    </row>
    <row r="90" spans="1:9" ht="15" customHeight="1">
      <c r="A90" s="422"/>
      <c r="B90" s="423"/>
      <c r="C90" s="423"/>
      <c r="D90" s="424"/>
      <c r="E90" s="654"/>
      <c r="F90" s="28"/>
      <c r="G90" s="105"/>
      <c r="H90" s="105"/>
      <c r="I90" s="105"/>
    </row>
    <row r="91" spans="1:9" ht="15" customHeight="1" thickBot="1">
      <c r="A91" s="425"/>
      <c r="B91" s="426"/>
      <c r="C91" s="426"/>
      <c r="D91" s="427"/>
      <c r="E91" s="655"/>
      <c r="F91" s="29"/>
      <c r="G91" s="105"/>
      <c r="H91" s="105"/>
      <c r="I91" s="105"/>
    </row>
    <row r="92" spans="1:9" ht="15" customHeight="1" thickBot="1" thickTop="1">
      <c r="A92" s="643" t="s">
        <v>13</v>
      </c>
      <c r="B92" s="643"/>
      <c r="C92" s="643"/>
      <c r="D92" s="643"/>
      <c r="E92" s="643"/>
      <c r="F92" s="643"/>
      <c r="G92" s="105"/>
      <c r="H92" s="105"/>
      <c r="I92" s="105"/>
    </row>
    <row r="93" spans="1:9" ht="15" customHeight="1" thickTop="1">
      <c r="A93" s="465"/>
      <c r="B93" s="466"/>
      <c r="C93" s="466"/>
      <c r="D93" s="467"/>
      <c r="E93" s="640"/>
      <c r="F93" s="30"/>
      <c r="G93" s="105"/>
      <c r="H93" s="105"/>
      <c r="I93" s="105"/>
    </row>
    <row r="94" spans="1:9" ht="15" customHeight="1">
      <c r="A94" s="468"/>
      <c r="B94" s="469"/>
      <c r="C94" s="469"/>
      <c r="D94" s="470"/>
      <c r="E94" s="641"/>
      <c r="F94" s="25"/>
      <c r="G94" s="105"/>
      <c r="H94" s="105"/>
      <c r="I94" s="105"/>
    </row>
    <row r="95" spans="1:9" ht="15" customHeight="1" thickBot="1">
      <c r="A95" s="471"/>
      <c r="B95" s="472"/>
      <c r="C95" s="472"/>
      <c r="D95" s="473"/>
      <c r="E95" s="642"/>
      <c r="F95" s="26"/>
      <c r="G95" s="105"/>
      <c r="H95" s="105"/>
      <c r="I95" s="105"/>
    </row>
    <row r="96" spans="1:9" ht="15" customHeight="1" thickBot="1" thickTop="1">
      <c r="A96" s="643" t="s">
        <v>14</v>
      </c>
      <c r="B96" s="643"/>
      <c r="C96" s="643"/>
      <c r="D96" s="643"/>
      <c r="E96" s="643"/>
      <c r="F96" s="643"/>
      <c r="G96" s="105"/>
      <c r="H96" s="105"/>
      <c r="I96" s="105"/>
    </row>
    <row r="97" spans="1:9" ht="15" customHeight="1" thickTop="1">
      <c r="A97" s="474"/>
      <c r="B97" s="475"/>
      <c r="C97" s="476"/>
      <c r="D97" s="477"/>
      <c r="E97" s="640"/>
      <c r="F97" s="31"/>
      <c r="G97" s="105"/>
      <c r="H97" s="105"/>
      <c r="I97" s="105"/>
    </row>
    <row r="98" spans="1:9" ht="15" customHeight="1">
      <c r="A98" s="478"/>
      <c r="B98" s="479"/>
      <c r="C98" s="480"/>
      <c r="D98" s="481"/>
      <c r="E98" s="641"/>
      <c r="F98" s="28"/>
      <c r="G98" s="105"/>
      <c r="H98" s="105"/>
      <c r="I98" s="105"/>
    </row>
    <row r="99" spans="1:9" ht="15" customHeight="1" thickBot="1">
      <c r="A99" s="482"/>
      <c r="B99" s="483"/>
      <c r="C99" s="484"/>
      <c r="D99" s="485"/>
      <c r="E99" s="642"/>
      <c r="F99" s="32"/>
      <c r="G99" s="105"/>
      <c r="H99" s="105"/>
      <c r="I99" s="105"/>
    </row>
    <row r="100" spans="1:10" ht="25.5" customHeight="1" thickTop="1">
      <c r="A100" s="644" t="s">
        <v>66</v>
      </c>
      <c r="B100" s="644"/>
      <c r="C100" s="644"/>
      <c r="D100" s="644"/>
      <c r="E100" s="644"/>
      <c r="F100" s="644"/>
      <c r="G100" s="105"/>
      <c r="H100" s="105"/>
      <c r="I100" s="105"/>
      <c r="J100" s="105"/>
    </row>
    <row r="101" spans="1:10" ht="25.5" customHeight="1">
      <c r="A101" s="645" t="s">
        <v>17</v>
      </c>
      <c r="B101" s="646"/>
      <c r="C101" s="216">
        <f>SUM(' ED PARTIE PERDUE'!I2)</f>
        <v>0</v>
      </c>
      <c r="D101" s="647">
        <f>C101</f>
        <v>0</v>
      </c>
      <c r="E101" s="648"/>
      <c r="F101" s="648"/>
      <c r="G101" s="105"/>
      <c r="H101" s="105"/>
      <c r="I101" s="105"/>
      <c r="J101" s="105"/>
    </row>
    <row r="102" spans="1:10" ht="25.5" customHeight="1">
      <c r="A102" s="645" t="s">
        <v>18</v>
      </c>
      <c r="B102" s="646"/>
      <c r="C102" s="216">
        <f>SUM(' ED PARTIE PERDUE'!J6)</f>
        <v>0</v>
      </c>
      <c r="D102" s="218"/>
      <c r="E102" s="219"/>
      <c r="F102" s="219"/>
      <c r="G102" s="105"/>
      <c r="H102" s="105"/>
      <c r="I102" s="105"/>
      <c r="J102" s="105"/>
    </row>
    <row r="103" spans="1:10" ht="25.5" customHeight="1">
      <c r="A103" s="645" t="s">
        <v>19</v>
      </c>
      <c r="B103" s="646"/>
      <c r="C103" s="217">
        <f>SUM(' ED PARTIE PERDUE'!I6)</f>
        <v>0</v>
      </c>
      <c r="D103" s="647">
        <f>C102*C103</f>
        <v>0</v>
      </c>
      <c r="E103" s="648"/>
      <c r="F103" s="648"/>
      <c r="G103" s="105"/>
      <c r="H103" s="105"/>
      <c r="I103" s="105"/>
      <c r="J103" s="105"/>
    </row>
    <row r="104" spans="1:10" ht="25.5" customHeight="1">
      <c r="A104" s="645" t="s">
        <v>20</v>
      </c>
      <c r="B104" s="646"/>
      <c r="C104" s="343">
        <v>0</v>
      </c>
      <c r="D104" s="218"/>
      <c r="E104" s="219"/>
      <c r="F104" s="219"/>
      <c r="G104" s="105"/>
      <c r="H104" s="105"/>
      <c r="I104" s="105"/>
      <c r="J104" s="105"/>
    </row>
    <row r="105" spans="1:10" ht="9" customHeight="1">
      <c r="A105" s="288"/>
      <c r="B105" s="288"/>
      <c r="C105" s="445"/>
      <c r="D105" s="218"/>
      <c r="E105" s="219"/>
      <c r="F105" s="219"/>
      <c r="G105" s="105"/>
      <c r="H105" s="105"/>
      <c r="I105" s="105"/>
      <c r="J105" s="105"/>
    </row>
    <row r="106" spans="1:10" ht="21.75" customHeight="1">
      <c r="A106" s="649" t="s">
        <v>21</v>
      </c>
      <c r="B106" s="649"/>
      <c r="C106" s="649"/>
      <c r="D106" s="648">
        <f>D101+D103</f>
        <v>0</v>
      </c>
      <c r="E106" s="648"/>
      <c r="F106" s="648"/>
      <c r="G106" s="105"/>
      <c r="H106" s="105"/>
      <c r="I106" s="105"/>
      <c r="J106" s="105"/>
    </row>
    <row r="107" spans="1:8" ht="21.75" customHeight="1">
      <c r="A107" s="580" t="s">
        <v>147</v>
      </c>
      <c r="B107" s="581"/>
      <c r="C107" s="581"/>
      <c r="D107" s="175">
        <v>0.5</v>
      </c>
      <c r="E107" s="271">
        <f>SUM(D106)*D107</f>
        <v>0</v>
      </c>
      <c r="F107" s="272" t="e">
        <f>SUM(E107)/D106</f>
        <v>#DIV/0!</v>
      </c>
      <c r="G107" s="133"/>
      <c r="H107" s="168"/>
    </row>
    <row r="108" spans="1:9" ht="21.75" customHeight="1">
      <c r="A108" s="582" t="s">
        <v>148</v>
      </c>
      <c r="B108" s="583"/>
      <c r="C108" s="583"/>
      <c r="D108" s="121">
        <v>0.25</v>
      </c>
      <c r="E108" s="273">
        <f>SUM(D106)*D108</f>
        <v>0</v>
      </c>
      <c r="F108" s="272" t="e">
        <f>SUM(E108)/D106</f>
        <v>#DIV/0!</v>
      </c>
      <c r="G108" s="133"/>
      <c r="H108" s="168"/>
      <c r="I108" s="20"/>
    </row>
    <row r="109" spans="1:9" ht="21.75" customHeight="1">
      <c r="A109" s="290"/>
      <c r="B109" s="21"/>
      <c r="C109" s="21"/>
      <c r="D109" s="446" t="s">
        <v>149</v>
      </c>
      <c r="E109" s="630" t="e">
        <f>SUM(D128:D130)/D106</f>
        <v>#DIV/0!</v>
      </c>
      <c r="F109" s="630"/>
      <c r="H109" s="19"/>
      <c r="I109" s="19"/>
    </row>
    <row r="110" spans="1:9" ht="21.75" customHeight="1">
      <c r="A110" s="290"/>
      <c r="B110" s="21"/>
      <c r="C110" s="21"/>
      <c r="D110" s="290"/>
      <c r="E110" s="95"/>
      <c r="F110" s="95"/>
      <c r="H110" s="19"/>
      <c r="I110" s="19"/>
    </row>
    <row r="111" spans="1:6" ht="19.5" customHeight="1">
      <c r="A111" s="631"/>
      <c r="B111" s="631"/>
      <c r="C111" s="631"/>
      <c r="D111" s="631"/>
      <c r="E111" s="631"/>
      <c r="F111" s="631"/>
    </row>
    <row r="112" spans="1:6" ht="18" customHeight="1">
      <c r="A112" s="290"/>
      <c r="B112" s="632"/>
      <c r="C112" s="632"/>
      <c r="D112" s="632"/>
      <c r="E112" s="632"/>
      <c r="F112" s="290"/>
    </row>
    <row r="113" spans="1:9" ht="18" customHeight="1">
      <c r="A113" s="80"/>
      <c r="B113" s="80"/>
      <c r="C113" s="634" t="s">
        <v>123</v>
      </c>
      <c r="D113" s="635"/>
      <c r="E113" s="80"/>
      <c r="F113" s="80"/>
      <c r="G113" s="105"/>
      <c r="H113" s="105"/>
      <c r="I113" s="105"/>
    </row>
    <row r="114" spans="1:9" ht="18" customHeight="1">
      <c r="A114" s="80"/>
      <c r="B114" s="80"/>
      <c r="C114" s="636"/>
      <c r="D114" s="637"/>
      <c r="E114" s="80"/>
      <c r="F114" s="80"/>
      <c r="G114" s="105"/>
      <c r="H114" s="105"/>
      <c r="I114" s="105"/>
    </row>
    <row r="115" spans="1:9" ht="18" customHeight="1">
      <c r="A115" s="80"/>
      <c r="B115" s="80"/>
      <c r="C115" s="636"/>
      <c r="D115" s="637"/>
      <c r="E115" s="80"/>
      <c r="F115" s="80"/>
      <c r="G115" s="105"/>
      <c r="H115" s="105"/>
      <c r="I115" s="105"/>
    </row>
    <row r="116" spans="1:9" ht="18" customHeight="1">
      <c r="A116" s="80"/>
      <c r="B116" s="80"/>
      <c r="C116" s="638"/>
      <c r="D116" s="639"/>
      <c r="E116" s="80"/>
      <c r="F116" s="80"/>
      <c r="G116" s="105"/>
      <c r="H116" s="105"/>
      <c r="I116" s="105"/>
    </row>
    <row r="117" spans="1:9" ht="1.5" customHeight="1">
      <c r="A117" s="74"/>
      <c r="B117" s="75"/>
      <c r="C117" s="633"/>
      <c r="D117" s="633"/>
      <c r="E117" s="75"/>
      <c r="F117" s="75"/>
      <c r="G117" s="105"/>
      <c r="H117" s="105"/>
      <c r="I117" s="105"/>
    </row>
    <row r="118" spans="1:6" s="55" customFormat="1" ht="6" customHeight="1">
      <c r="A118" s="67"/>
      <c r="B118" s="65"/>
      <c r="C118" s="65"/>
      <c r="D118" s="65"/>
      <c r="E118" s="65"/>
      <c r="F118" s="65"/>
    </row>
    <row r="119" spans="1:6" ht="27" customHeight="1">
      <c r="A119" s="18" t="s">
        <v>39</v>
      </c>
      <c r="B119" s="18" t="s">
        <v>37</v>
      </c>
      <c r="C119" s="18" t="s">
        <v>38</v>
      </c>
      <c r="D119" s="18" t="s">
        <v>83</v>
      </c>
      <c r="E119" s="184"/>
      <c r="F119" s="69">
        <f>D106</f>
        <v>0</v>
      </c>
    </row>
    <row r="120" spans="1:9" ht="27" customHeight="1">
      <c r="A120" s="177" t="s">
        <v>112</v>
      </c>
      <c r="B120" s="224">
        <f>(' ED PARTIE PERDUE'!B23)</f>
        <v>0</v>
      </c>
      <c r="C120" s="225">
        <f>SUM(' ED PARTIE PERDUE'!C23)</f>
        <v>0</v>
      </c>
      <c r="D120" s="226">
        <f>SUM(' ED PARTIE PERDUE'!D23)</f>
        <v>0</v>
      </c>
      <c r="E120" s="185"/>
      <c r="F120" s="69">
        <f aca="true" t="shared" si="0" ref="F120:F127">F119-D120</f>
        <v>0</v>
      </c>
      <c r="I120" s="16"/>
    </row>
    <row r="121" spans="1:9" ht="27" customHeight="1">
      <c r="A121" s="177" t="s">
        <v>99</v>
      </c>
      <c r="B121" s="224">
        <f>(' ED PARTIE PERDUE'!B24)</f>
        <v>0</v>
      </c>
      <c r="C121" s="225">
        <f>SUM(' ED PARTIE PERDUE'!C24)</f>
        <v>0</v>
      </c>
      <c r="D121" s="226">
        <f>SUM(' ED PARTIE PERDUE'!D24)</f>
        <v>0</v>
      </c>
      <c r="E121" s="185"/>
      <c r="F121" s="69">
        <f t="shared" si="0"/>
        <v>0</v>
      </c>
      <c r="I121" s="16"/>
    </row>
    <row r="122" spans="1:9" ht="27" customHeight="1">
      <c r="A122" s="177" t="s">
        <v>85</v>
      </c>
      <c r="B122" s="224">
        <f>(' ED PARTIE PERDUE'!B25)</f>
        <v>0</v>
      </c>
      <c r="C122" s="225">
        <f>SUM(' ED PARTIE PERDUE'!C25)</f>
        <v>0</v>
      </c>
      <c r="D122" s="226">
        <f>SUM(' ED PARTIE PERDUE'!D25)</f>
        <v>0</v>
      </c>
      <c r="E122" s="185"/>
      <c r="F122" s="69">
        <f t="shared" si="0"/>
        <v>0</v>
      </c>
      <c r="I122" s="16"/>
    </row>
    <row r="123" spans="1:9" ht="27" customHeight="1">
      <c r="A123" s="177" t="s">
        <v>86</v>
      </c>
      <c r="B123" s="224">
        <f>(' ED PARTIE PERDUE'!B26)</f>
        <v>0</v>
      </c>
      <c r="C123" s="225">
        <f>SUM(' ED PARTIE PERDUE'!C26)</f>
        <v>0</v>
      </c>
      <c r="D123" s="226">
        <f>SUM(' ED PARTIE PERDUE'!D26)</f>
        <v>0</v>
      </c>
      <c r="E123" s="185"/>
      <c r="F123" s="69">
        <f t="shared" si="0"/>
        <v>0</v>
      </c>
      <c r="I123" s="16"/>
    </row>
    <row r="124" spans="1:9" ht="27" customHeight="1">
      <c r="A124" s="177" t="s">
        <v>87</v>
      </c>
      <c r="B124" s="224">
        <f>(' ED PARTIE PERDUE'!B27)</f>
        <v>0</v>
      </c>
      <c r="C124" s="225">
        <f>SUM(' ED PARTIE PERDUE'!C27)</f>
        <v>0</v>
      </c>
      <c r="D124" s="226">
        <f>SUM(' ED PARTIE PERDUE'!D27)</f>
        <v>0</v>
      </c>
      <c r="E124" s="185"/>
      <c r="F124" s="69">
        <f t="shared" si="0"/>
        <v>0</v>
      </c>
      <c r="I124" s="16"/>
    </row>
    <row r="125" spans="1:9" ht="27" customHeight="1">
      <c r="A125" s="178" t="s">
        <v>88</v>
      </c>
      <c r="B125" s="224">
        <f>(' ED PARTIE PERDUE'!B28)</f>
        <v>0</v>
      </c>
      <c r="C125" s="225">
        <f>SUM(' ED PARTIE PERDUE'!C28)</f>
        <v>0</v>
      </c>
      <c r="D125" s="226">
        <f>SUM(' ED PARTIE PERDUE'!D28)</f>
        <v>0</v>
      </c>
      <c r="E125" s="185"/>
      <c r="F125" s="69">
        <f t="shared" si="0"/>
        <v>0</v>
      </c>
      <c r="I125" s="16"/>
    </row>
    <row r="126" spans="1:9" ht="27" customHeight="1">
      <c r="A126" s="178" t="s">
        <v>89</v>
      </c>
      <c r="B126" s="224">
        <f>(' ED PARTIE PERDUE'!B29)</f>
        <v>0</v>
      </c>
      <c r="C126" s="225">
        <f>SUM(' ED PARTIE PERDUE'!C29)</f>
        <v>0</v>
      </c>
      <c r="D126" s="226">
        <f>SUM(' ED PARTIE PERDUE'!D29)</f>
        <v>0</v>
      </c>
      <c r="E126" s="185"/>
      <c r="F126" s="69">
        <f t="shared" si="0"/>
        <v>0</v>
      </c>
      <c r="G126" s="19"/>
      <c r="I126" s="16"/>
    </row>
    <row r="127" spans="1:9" ht="27" customHeight="1">
      <c r="A127" s="178" t="s">
        <v>107</v>
      </c>
      <c r="B127" s="224">
        <f>(' ED PARTIE PERDUE'!B30)</f>
        <v>0</v>
      </c>
      <c r="C127" s="225">
        <f>SUM(' ED PARTIE PERDUE'!C30)</f>
        <v>0</v>
      </c>
      <c r="D127" s="226">
        <f>SUM(' ED PARTIE PERDUE'!D30)</f>
        <v>0</v>
      </c>
      <c r="E127" s="185"/>
      <c r="F127" s="69">
        <f t="shared" si="0"/>
        <v>0</v>
      </c>
      <c r="I127" s="16"/>
    </row>
    <row r="128" spans="1:9" ht="27" customHeight="1">
      <c r="A128" s="178" t="s">
        <v>113</v>
      </c>
      <c r="B128" s="224">
        <f>(' ED PARTIE PERDUE'!B31)</f>
        <v>2</v>
      </c>
      <c r="C128" s="225">
        <f>SUM(' ED PARTIE PERDUE'!C31)</f>
        <v>0</v>
      </c>
      <c r="D128" s="226">
        <f>SUM(' ED PARTIE PERDUE'!D31)</f>
        <v>0</v>
      </c>
      <c r="E128" s="185"/>
      <c r="F128" s="183"/>
      <c r="G128" s="19"/>
      <c r="I128" s="16"/>
    </row>
    <row r="129" spans="1:9" ht="27" customHeight="1">
      <c r="A129" s="178" t="s">
        <v>108</v>
      </c>
      <c r="B129" s="224">
        <f>(' ED PARTIE PERDUE'!B32)</f>
        <v>1</v>
      </c>
      <c r="C129" s="225">
        <f>SUM(' ED PARTIE PERDUE'!C32)</f>
        <v>0</v>
      </c>
      <c r="D129" s="226">
        <f>SUM(' ED PARTIE PERDUE'!D32)</f>
        <v>0</v>
      </c>
      <c r="E129" s="185"/>
      <c r="F129" s="183"/>
      <c r="G129" s="19"/>
      <c r="I129" s="16"/>
    </row>
    <row r="130" spans="1:9" s="105" customFormat="1" ht="27" customHeight="1">
      <c r="A130" s="178" t="s">
        <v>74</v>
      </c>
      <c r="B130" s="224">
        <f>(' ED PARTIE PERDUE'!B33)</f>
        <v>1</v>
      </c>
      <c r="C130" s="225">
        <f>SUM(' ED PARTIE PERDUE'!C33)</f>
        <v>0</v>
      </c>
      <c r="D130" s="226">
        <f>SUM(' ED PARTIE PERDUE'!D33)</f>
        <v>0</v>
      </c>
      <c r="E130" s="186"/>
      <c r="F130" s="183"/>
      <c r="G130" s="19"/>
      <c r="I130" s="16"/>
    </row>
    <row r="131" spans="1:4" ht="27" customHeight="1">
      <c r="A131" s="64">
        <v>4</v>
      </c>
      <c r="B131" s="73"/>
      <c r="C131" s="228">
        <f>IF(B20&lt;&gt;"",12,IF(B21&lt;&gt;"",8,IF(B22&lt;&gt;"",4,0)))</f>
        <v>0</v>
      </c>
      <c r="D131" s="274">
        <f>SUM(' ED PARTIE PERDUE'!D34)</f>
        <v>0</v>
      </c>
    </row>
    <row r="132" spans="1:7" ht="24.75" customHeight="1">
      <c r="A132" s="621">
        <f>C12</f>
        <v>0</v>
      </c>
      <c r="B132" s="621"/>
      <c r="C132" s="621"/>
      <c r="D132" s="622"/>
      <c r="E132" s="229" t="s">
        <v>1</v>
      </c>
      <c r="F132" s="229">
        <f>SUM(' ED PARTIE PERDUE'!C3:E6)</f>
        <v>0</v>
      </c>
      <c r="G132" s="447"/>
    </row>
    <row r="133" spans="1:7" ht="24.75" customHeight="1">
      <c r="A133" s="291"/>
      <c r="B133" s="196" t="s">
        <v>90</v>
      </c>
      <c r="C133" s="629">
        <f>IF(B20="X","TRIPLETTES : 3 chèques de : ",IF(B21="X","DOUBLETTES : 2 chèques de : ",IF(B22="X","INDIVIDUEL : 1 chèque de : ","")))</f>
      </c>
      <c r="D133" s="629"/>
      <c r="E133" s="619">
        <f>SUM(' ED PARTIE PERDUE'!D36)</f>
        <v>0</v>
      </c>
      <c r="F133" s="620"/>
      <c r="G133" s="86"/>
    </row>
    <row r="134" spans="1:7" ht="24.75" customHeight="1">
      <c r="A134" s="291"/>
      <c r="B134" s="163" t="s">
        <v>91</v>
      </c>
      <c r="C134" s="629">
        <f>IF(B20="X","TRIPLETTES : 3 chèques de : ",IF(B21="X","DOUBLETTES : 2 chèques de : ",IF(B22="X","INDIVIDUEL : 1 chèque de : ","")))</f>
      </c>
      <c r="D134" s="629"/>
      <c r="E134" s="619">
        <f>SUM(' ED PARTIE PERDUE'!D37)</f>
        <v>0</v>
      </c>
      <c r="F134" s="620"/>
      <c r="G134" s="86"/>
    </row>
    <row r="135" spans="1:6" ht="24.75" customHeight="1">
      <c r="A135" s="291"/>
      <c r="B135" s="291"/>
      <c r="C135" s="291"/>
      <c r="D135" s="284"/>
      <c r="E135" s="284"/>
      <c r="F135" s="284"/>
    </row>
    <row r="136" spans="1:6" ht="24.75" customHeight="1">
      <c r="A136" s="607" t="s">
        <v>16</v>
      </c>
      <c r="B136" s="607"/>
      <c r="C136" s="607"/>
      <c r="D136" s="607"/>
      <c r="E136" s="607"/>
      <c r="F136" s="607"/>
    </row>
    <row r="137" spans="1:6" ht="6" customHeight="1" thickBot="1">
      <c r="A137" s="7"/>
      <c r="B137" s="7"/>
      <c r="C137" s="7"/>
      <c r="D137" s="7"/>
      <c r="E137" s="7"/>
      <c r="F137" s="7"/>
    </row>
    <row r="138" spans="1:6" ht="20.25" customHeight="1" thickTop="1">
      <c r="A138" s="286" t="s">
        <v>1</v>
      </c>
      <c r="B138" s="295" t="s">
        <v>2</v>
      </c>
      <c r="C138" s="623" t="s">
        <v>3</v>
      </c>
      <c r="D138" s="286" t="s">
        <v>1</v>
      </c>
      <c r="E138" s="625" t="s">
        <v>41</v>
      </c>
      <c r="F138" s="627" t="s">
        <v>25</v>
      </c>
    </row>
    <row r="139" spans="1:6" ht="20.25" customHeight="1" thickBot="1">
      <c r="A139" s="287" t="s">
        <v>5</v>
      </c>
      <c r="B139" s="296"/>
      <c r="C139" s="624"/>
      <c r="D139" s="287" t="s">
        <v>7</v>
      </c>
      <c r="E139" s="626"/>
      <c r="F139" s="628"/>
    </row>
    <row r="140" spans="1:9" ht="20.25" customHeight="1" thickTop="1">
      <c r="A140" s="230">
        <f>IF(' ED PARTIE PERDUE'!F12=3,A97,A97)</f>
        <v>0</v>
      </c>
      <c r="B140" s="231">
        <f>IF(' ED PARTIE PERDUE'!F12=3,B97,B97)</f>
        <v>0</v>
      </c>
      <c r="C140" s="231">
        <f>IF(' ED PARTIE PERDUE'!F12=3,C97,C97)</f>
        <v>0</v>
      </c>
      <c r="D140" s="231">
        <f>IF(' ED PARTIE PERDUE'!F12=3,D97,D97)</f>
        <v>0</v>
      </c>
      <c r="E140" s="208">
        <f>IF(' ED PARTIE PERDUE'!F12=3,E133,E133)</f>
        <v>0</v>
      </c>
      <c r="F140" s="428"/>
      <c r="I140" s="17"/>
    </row>
    <row r="141" spans="1:9" ht="20.25" customHeight="1">
      <c r="A141" s="232">
        <f>IF(' ED PARTIE PERDUE'!F12=3,A98,A98)</f>
        <v>0</v>
      </c>
      <c r="B141" s="233">
        <f>IF(' ED PARTIE PERDUE'!F12&lt;&gt;1,B98,"")</f>
        <v>0</v>
      </c>
      <c r="C141" s="233">
        <f>IF(' ED PARTIE PERDUE'!F12&lt;&gt;1,C98,"")</f>
        <v>0</v>
      </c>
      <c r="D141" s="233">
        <f>IF(' ED PARTIE PERDUE'!F12&lt;&gt;1,D98,"")</f>
        <v>0</v>
      </c>
      <c r="E141" s="209">
        <f>IF(' ED PARTIE PERDUE'!F12&lt;&gt;1,E133,"")</f>
        <v>0</v>
      </c>
      <c r="F141" s="429"/>
      <c r="I141" s="17"/>
    </row>
    <row r="142" spans="1:9" ht="20.25" customHeight="1" thickBot="1">
      <c r="A142" s="234">
        <f>IF(' ED PARTIE PERDUE'!F12=3,A99,A99)</f>
        <v>0</v>
      </c>
      <c r="B142" s="235">
        <f>IF(' ED PARTIE PERDUE'!F12=3,B99,"")</f>
      </c>
      <c r="C142" s="235">
        <f>IF(' ED PARTIE PERDUE'!F12=3,C99,"")</f>
      </c>
      <c r="D142" s="235">
        <f>IF(' ED PARTIE PERDUE'!F12=3,D99,"")</f>
      </c>
      <c r="E142" s="210">
        <f>IF(' ED PARTIE PERDUE'!F12=3,E133,"")</f>
      </c>
      <c r="F142" s="430"/>
      <c r="I142" s="17"/>
    </row>
    <row r="143" spans="1:9" ht="20.25" customHeight="1" thickTop="1">
      <c r="A143" s="236">
        <f>IF(' ED PARTIE PERDUE'!F12=3,A93,A93)</f>
        <v>0</v>
      </c>
      <c r="B143" s="231">
        <f>IF(' ED PARTIE PERDUE'!F12=3,B93,B93)</f>
        <v>0</v>
      </c>
      <c r="C143" s="231">
        <f>IF(' ED PARTIE PERDUE'!F12=3,C93,C93)</f>
        <v>0</v>
      </c>
      <c r="D143" s="231">
        <f>IF(' ED PARTIE PERDUE'!F12=3,D93,D93)</f>
        <v>0</v>
      </c>
      <c r="E143" s="211">
        <f>IF(' ED PARTIE PERDUE'!F12=3,E134,E134)</f>
        <v>0</v>
      </c>
      <c r="F143" s="428"/>
      <c r="I143" s="17"/>
    </row>
    <row r="144" spans="1:9" ht="20.25" customHeight="1">
      <c r="A144" s="232">
        <f>IF(' ED PARTIE PERDUE'!F12=3,A94,A94)</f>
        <v>0</v>
      </c>
      <c r="B144" s="233">
        <f>IF(' ED PARTIE PERDUE'!F12&lt;&gt;1,B94,"")</f>
        <v>0</v>
      </c>
      <c r="C144" s="233">
        <f>IF(' ED PARTIE PERDUE'!F12&lt;&gt;1,C94,"")</f>
        <v>0</v>
      </c>
      <c r="D144" s="233">
        <f>IF(' ED PARTIE PERDUE'!F12&lt;&gt;1,D94,"")</f>
        <v>0</v>
      </c>
      <c r="E144" s="210">
        <f>IF(' ED PARTIE PERDUE'!F12&lt;&gt;1,E134,"")</f>
        <v>0</v>
      </c>
      <c r="F144" s="429"/>
      <c r="I144" s="17"/>
    </row>
    <row r="145" spans="1:9" ht="20.25" customHeight="1" thickBot="1">
      <c r="A145" s="236">
        <f>IF(' ED PARTIE PERDUE'!F12=3,A95,A95)</f>
        <v>0</v>
      </c>
      <c r="B145" s="235">
        <f>IF(' ED PARTIE PERDUE'!F12=3,B95,"")</f>
      </c>
      <c r="C145" s="235">
        <f>IF(' ED PARTIE PERDUE'!F12=3,C95,"")</f>
      </c>
      <c r="D145" s="235">
        <f>IF(' ED PARTIE PERDUE'!F12=3,D95,"")</f>
      </c>
      <c r="E145" s="210">
        <f>IF(' ED PARTIE PERDUE'!F12=3,E134,"")</f>
      </c>
      <c r="F145" s="430"/>
      <c r="I145" s="17"/>
    </row>
    <row r="146" spans="1:9" ht="20.25" customHeight="1" thickTop="1">
      <c r="A146" s="83"/>
      <c r="B146" s="83"/>
      <c r="C146" s="83"/>
      <c r="D146" s="83"/>
      <c r="E146" s="84"/>
      <c r="F146" s="88"/>
      <c r="I146" s="17"/>
    </row>
    <row r="147" spans="1:6" ht="20.25" customHeight="1">
      <c r="A147" s="607" t="s">
        <v>26</v>
      </c>
      <c r="B147" s="607"/>
      <c r="C147" s="607"/>
      <c r="D147" s="607"/>
      <c r="E147" s="607"/>
      <c r="F147" s="607"/>
    </row>
    <row r="148" spans="1:6" ht="20.25" customHeight="1">
      <c r="A148" s="105"/>
      <c r="B148" s="237">
        <f>IF(' ED PARTIE PERDUE'!F12=3,B97,B97)</f>
        <v>0</v>
      </c>
      <c r="C148" s="457">
        <f>B148</f>
        <v>0</v>
      </c>
      <c r="D148" s="608" t="s">
        <v>40</v>
      </c>
      <c r="E148" s="609"/>
      <c r="F148" s="610"/>
    </row>
    <row r="149" spans="1:6" ht="20.25" customHeight="1">
      <c r="A149" s="105"/>
      <c r="B149" s="237">
        <f>IF(' ED PARTIE PERDUE'!F12&lt;&gt;1,B98,"")</f>
        <v>0</v>
      </c>
      <c r="C149" s="457">
        <f>B149</f>
        <v>0</v>
      </c>
      <c r="D149" s="611"/>
      <c r="E149" s="612"/>
      <c r="F149" s="613"/>
    </row>
    <row r="150" spans="1:6" ht="20.25" customHeight="1">
      <c r="A150" s="105"/>
      <c r="B150" s="237">
        <f>IF(' ED PARTIE PERDUE'!F12=3,B99,"")</f>
      </c>
      <c r="C150" s="457">
        <f>IF(C131=12,B150,"")</f>
      </c>
      <c r="D150" s="614"/>
      <c r="E150" s="615"/>
      <c r="F150" s="616"/>
    </row>
    <row r="151" spans="1:6" ht="20.25" customHeight="1">
      <c r="A151" s="105"/>
      <c r="B151" s="237">
        <f>IF(' ED PARTIE PERDUE'!F12=3,B93,B93)</f>
        <v>0</v>
      </c>
      <c r="C151" s="457">
        <f>B151</f>
        <v>0</v>
      </c>
      <c r="D151" s="617"/>
      <c r="E151" s="617"/>
      <c r="F151" s="617"/>
    </row>
    <row r="152" spans="1:6" ht="20.25" customHeight="1">
      <c r="A152" s="105"/>
      <c r="B152" s="237">
        <f>IF(' ED PARTIE PERDUE'!F12&lt;&gt;1,B94,"")</f>
        <v>0</v>
      </c>
      <c r="C152" s="457">
        <f>B152</f>
        <v>0</v>
      </c>
      <c r="D152" s="617"/>
      <c r="E152" s="617"/>
      <c r="F152" s="617"/>
    </row>
    <row r="153" spans="1:6" ht="20.25" customHeight="1">
      <c r="A153" s="105"/>
      <c r="B153" s="237">
        <f>IF(' ED PARTIE PERDUE'!F12=3,B95,"")</f>
      </c>
      <c r="C153" s="457">
        <f>B153</f>
      </c>
      <c r="D153" s="617"/>
      <c r="E153" s="617"/>
      <c r="F153" s="617"/>
    </row>
    <row r="154" spans="1:8" ht="9" customHeight="1">
      <c r="A154" s="105"/>
      <c r="B154" s="6"/>
      <c r="D154" s="617"/>
      <c r="E154" s="617"/>
      <c r="F154" s="617"/>
      <c r="G154" s="105"/>
      <c r="H154" s="105"/>
    </row>
    <row r="155" spans="1:8" ht="18" customHeight="1">
      <c r="A155" s="618" t="s">
        <v>27</v>
      </c>
      <c r="B155" s="618"/>
      <c r="C155" s="275">
        <f>SUM(E140:E145)</f>
        <v>0</v>
      </c>
      <c r="D155" s="105"/>
      <c r="E155" s="105"/>
      <c r="F155" s="105"/>
      <c r="G155" s="105"/>
      <c r="H155" s="105"/>
    </row>
    <row r="156" spans="1:8" ht="6" customHeight="1">
      <c r="A156" s="105"/>
      <c r="B156" s="105"/>
      <c r="C156" s="105"/>
      <c r="D156" s="105"/>
      <c r="E156" s="105"/>
      <c r="F156" s="105"/>
      <c r="G156" s="105"/>
      <c r="H156" s="105"/>
    </row>
    <row r="157" spans="1:6" ht="18" customHeight="1">
      <c r="A157" s="2" t="s">
        <v>28</v>
      </c>
      <c r="B157" s="601">
        <f>E12</f>
      </c>
      <c r="C157" s="602"/>
      <c r="D157" s="5" t="s">
        <v>29</v>
      </c>
      <c r="E157" s="603"/>
      <c r="F157" s="604"/>
    </row>
    <row r="158" spans="1:4" ht="6" customHeight="1">
      <c r="A158" s="105"/>
      <c r="B158" s="105"/>
      <c r="C158" s="105"/>
      <c r="D158" s="6"/>
    </row>
    <row r="159" spans="1:8" ht="18" customHeight="1">
      <c r="A159" s="605" t="s">
        <v>30</v>
      </c>
      <c r="B159" s="605"/>
      <c r="C159" s="458">
        <f>C17</f>
      </c>
      <c r="D159" s="4"/>
      <c r="E159" s="606"/>
      <c r="F159" s="606"/>
      <c r="G159" s="105"/>
      <c r="H159" s="105"/>
    </row>
    <row r="160" spans="1:8" ht="6" customHeight="1">
      <c r="A160" s="289"/>
      <c r="B160" s="289"/>
      <c r="C160" s="448"/>
      <c r="D160" s="109"/>
      <c r="E160" s="292"/>
      <c r="F160" s="292"/>
      <c r="G160" s="105"/>
      <c r="H160" s="105"/>
    </row>
    <row r="161" spans="1:8" ht="18" customHeight="1">
      <c r="A161" s="605" t="s">
        <v>31</v>
      </c>
      <c r="B161" s="605"/>
      <c r="C161" s="459">
        <f>C42</f>
      </c>
      <c r="D161" s="105"/>
      <c r="E161" s="105"/>
      <c r="F161" s="105"/>
      <c r="G161" s="105"/>
      <c r="H161" s="105"/>
    </row>
    <row r="162" spans="1:8" ht="6.75" customHeight="1">
      <c r="A162" s="605"/>
      <c r="B162" s="605"/>
      <c r="C162" s="10"/>
      <c r="D162" s="105"/>
      <c r="E162" s="105"/>
      <c r="F162" s="105"/>
      <c r="G162" s="105"/>
      <c r="H162" s="105"/>
    </row>
    <row r="163" spans="1:6" ht="18" customHeight="1">
      <c r="A163" s="594" t="s">
        <v>132</v>
      </c>
      <c r="B163" s="594"/>
      <c r="C163" s="594"/>
      <c r="D163" s="594"/>
      <c r="E163" s="594"/>
      <c r="F163" s="594"/>
    </row>
    <row r="164" spans="1:6" ht="18" customHeight="1">
      <c r="A164" s="594"/>
      <c r="B164" s="594"/>
      <c r="C164" s="594"/>
      <c r="D164" s="594"/>
      <c r="E164" s="594"/>
      <c r="F164" s="594"/>
    </row>
    <row r="165" spans="1:6" ht="18" customHeight="1">
      <c r="A165" s="594" t="s">
        <v>71</v>
      </c>
      <c r="B165" s="594"/>
      <c r="C165" s="594"/>
      <c r="D165" s="594"/>
      <c r="E165" s="594"/>
      <c r="F165" s="594"/>
    </row>
    <row r="166" spans="1:6" ht="18" customHeight="1">
      <c r="A166" s="594" t="s">
        <v>73</v>
      </c>
      <c r="B166" s="594"/>
      <c r="C166" s="594"/>
      <c r="D166" s="594"/>
      <c r="E166" s="594"/>
      <c r="F166" s="594"/>
    </row>
    <row r="167" spans="1:6" ht="18" customHeight="1">
      <c r="A167" s="594" t="s">
        <v>53</v>
      </c>
      <c r="B167" s="594"/>
      <c r="C167" s="594"/>
      <c r="D167" s="594"/>
      <c r="E167" s="594"/>
      <c r="F167" s="594"/>
    </row>
    <row r="168" spans="1:6" ht="18" customHeight="1">
      <c r="A168" s="594" t="s">
        <v>54</v>
      </c>
      <c r="B168" s="594"/>
      <c r="C168" s="594"/>
      <c r="D168" s="594"/>
      <c r="E168" s="594"/>
      <c r="F168" s="594"/>
    </row>
    <row r="169" spans="1:6" ht="2.25" customHeight="1">
      <c r="A169" s="290"/>
      <c r="B169" s="290"/>
      <c r="C169" s="290"/>
      <c r="D169" s="595"/>
      <c r="E169" s="596"/>
      <c r="F169" s="596"/>
    </row>
    <row r="170" spans="1:6" ht="1.5" customHeight="1">
      <c r="A170" s="290"/>
      <c r="B170" s="290"/>
      <c r="C170" s="290"/>
      <c r="D170" s="293"/>
      <c r="E170" s="294"/>
      <c r="F170" s="294"/>
    </row>
    <row r="171" spans="1:6" ht="32.25" customHeight="1" thickBot="1">
      <c r="A171" s="597" t="s">
        <v>63</v>
      </c>
      <c r="B171" s="597"/>
      <c r="C171" s="597"/>
      <c r="D171" s="597"/>
      <c r="E171" s="597"/>
      <c r="F171" s="597"/>
    </row>
    <row r="172" spans="1:6" ht="21.75" customHeight="1">
      <c r="A172" s="598"/>
      <c r="B172" s="598"/>
      <c r="C172" s="598"/>
      <c r="D172" s="598"/>
      <c r="E172" s="598"/>
      <c r="F172" s="598"/>
    </row>
    <row r="173" spans="1:6" ht="18" customHeight="1">
      <c r="A173" s="599"/>
      <c r="B173" s="599"/>
      <c r="C173" s="599"/>
      <c r="D173" s="599"/>
      <c r="E173" s="599"/>
      <c r="F173" s="599"/>
    </row>
    <row r="174" spans="1:6" ht="18.75" customHeight="1">
      <c r="A174" s="591"/>
      <c r="B174" s="591"/>
      <c r="C174" s="431"/>
      <c r="D174" s="432"/>
      <c r="E174" s="432"/>
      <c r="F174" s="432"/>
    </row>
    <row r="175" spans="1:6" ht="18" customHeight="1">
      <c r="A175" s="591"/>
      <c r="B175" s="591"/>
      <c r="C175" s="431"/>
      <c r="D175" s="432"/>
      <c r="E175" s="432"/>
      <c r="F175" s="432"/>
    </row>
    <row r="176" spans="1:6" ht="18" customHeight="1">
      <c r="A176" s="591"/>
      <c r="B176" s="591"/>
      <c r="C176" s="431"/>
      <c r="D176" s="432"/>
      <c r="E176" s="432"/>
      <c r="F176" s="432"/>
    </row>
    <row r="177" spans="1:6" ht="18" customHeight="1">
      <c r="A177" s="591"/>
      <c r="B177" s="591"/>
      <c r="C177" s="431"/>
      <c r="D177" s="432"/>
      <c r="E177" s="432"/>
      <c r="F177" s="432"/>
    </row>
    <row r="178" spans="1:6" ht="18" customHeight="1">
      <c r="A178" s="600"/>
      <c r="B178" s="600"/>
      <c r="C178" s="431"/>
      <c r="D178" s="432"/>
      <c r="E178" s="432"/>
      <c r="F178" s="432"/>
    </row>
    <row r="179" spans="1:6" ht="18" customHeight="1">
      <c r="A179" s="591"/>
      <c r="B179" s="591"/>
      <c r="C179" s="431"/>
      <c r="D179" s="432"/>
      <c r="E179" s="432"/>
      <c r="F179" s="432"/>
    </row>
    <row r="180" spans="1:6" ht="18" customHeight="1">
      <c r="A180" s="591"/>
      <c r="B180" s="591"/>
      <c r="C180" s="431"/>
      <c r="D180" s="432"/>
      <c r="E180" s="432"/>
      <c r="F180" s="432"/>
    </row>
    <row r="181" spans="1:6" ht="18" customHeight="1">
      <c r="A181" s="591"/>
      <c r="B181" s="591"/>
      <c r="C181" s="431"/>
      <c r="D181" s="432"/>
      <c r="E181" s="432"/>
      <c r="F181" s="432"/>
    </row>
    <row r="182" spans="1:6" ht="18" customHeight="1">
      <c r="A182" s="591"/>
      <c r="B182" s="591"/>
      <c r="C182" s="431"/>
      <c r="D182" s="432"/>
      <c r="E182" s="432"/>
      <c r="F182" s="432"/>
    </row>
    <row r="183" spans="1:6" ht="18" customHeight="1">
      <c r="A183" s="593"/>
      <c r="B183" s="593"/>
      <c r="C183" s="431"/>
      <c r="D183" s="432"/>
      <c r="E183" s="432"/>
      <c r="F183" s="432"/>
    </row>
    <row r="184" spans="1:6" ht="18" customHeight="1">
      <c r="A184" s="574"/>
      <c r="B184" s="574"/>
      <c r="C184" s="433"/>
      <c r="D184" s="432"/>
      <c r="E184" s="432"/>
      <c r="F184" s="432"/>
    </row>
    <row r="185" spans="1:6" ht="18" customHeight="1">
      <c r="A185" s="574"/>
      <c r="B185" s="574"/>
      <c r="C185" s="433"/>
      <c r="D185" s="432"/>
      <c r="E185" s="432"/>
      <c r="F185" s="432"/>
    </row>
    <row r="186" spans="1:6" s="105" customFormat="1" ht="18" customHeight="1">
      <c r="A186" s="486"/>
      <c r="B186" s="486"/>
      <c r="C186" s="433"/>
      <c r="D186" s="432"/>
      <c r="E186" s="432"/>
      <c r="F186" s="432"/>
    </row>
    <row r="187" spans="1:6" ht="18" customHeight="1">
      <c r="A187" s="574"/>
      <c r="B187" s="574"/>
      <c r="C187" s="433"/>
      <c r="D187" s="432"/>
      <c r="E187" s="432"/>
      <c r="F187" s="432"/>
    </row>
    <row r="188" spans="1:6" ht="19.5" customHeight="1" thickBot="1">
      <c r="A188" s="432"/>
      <c r="B188" s="432"/>
      <c r="C188" s="432"/>
      <c r="D188" s="432"/>
      <c r="E188" s="432"/>
      <c r="F188" s="432"/>
    </row>
    <row r="189" spans="1:6" ht="22.5" customHeight="1" thickBot="1">
      <c r="A189" s="575"/>
      <c r="B189" s="576"/>
      <c r="C189" s="576"/>
      <c r="D189" s="576"/>
      <c r="E189" s="576"/>
      <c r="F189" s="577"/>
    </row>
    <row r="190" spans="1:6" ht="18" customHeight="1">
      <c r="A190" s="578"/>
      <c r="B190" s="578"/>
      <c r="C190" s="578"/>
      <c r="D190" s="578"/>
      <c r="E190" s="578"/>
      <c r="F190" s="578"/>
    </row>
    <row r="191" spans="1:6" ht="20.25" customHeight="1">
      <c r="A191" s="108"/>
      <c r="B191" s="108"/>
      <c r="C191" s="108"/>
      <c r="D191" s="108"/>
      <c r="E191" s="108"/>
      <c r="F191" s="108"/>
    </row>
    <row r="192" spans="1:6" ht="18" customHeight="1" thickBot="1">
      <c r="A192" s="579" t="s">
        <v>49</v>
      </c>
      <c r="B192" s="579"/>
      <c r="C192" s="579"/>
      <c r="D192" s="579"/>
      <c r="E192" s="579"/>
      <c r="F192" s="579"/>
    </row>
    <row r="193" spans="1:6" ht="18" customHeight="1" thickTop="1">
      <c r="A193" s="286" t="s">
        <v>1</v>
      </c>
      <c r="B193" s="295" t="s">
        <v>2</v>
      </c>
      <c r="C193" s="587" t="s">
        <v>3</v>
      </c>
      <c r="D193" s="295" t="s">
        <v>1</v>
      </c>
      <c r="E193" s="589" t="s">
        <v>43</v>
      </c>
      <c r="F193" s="589" t="s">
        <v>44</v>
      </c>
    </row>
    <row r="194" spans="1:6" ht="18" customHeight="1" thickBot="1">
      <c r="A194" s="287" t="s">
        <v>5</v>
      </c>
      <c r="B194" s="296" t="s">
        <v>6</v>
      </c>
      <c r="C194" s="588"/>
      <c r="D194" s="296" t="s">
        <v>7</v>
      </c>
      <c r="E194" s="590"/>
      <c r="F194" s="590"/>
    </row>
    <row r="195" spans="1:6" ht="8.25" customHeight="1" thickBot="1" thickTop="1">
      <c r="A195" s="584"/>
      <c r="B195" s="585"/>
      <c r="C195" s="585"/>
      <c r="D195" s="585"/>
      <c r="E195" s="585"/>
      <c r="F195" s="586"/>
    </row>
    <row r="196" spans="1:6" ht="16.5" customHeight="1" thickTop="1">
      <c r="A196" s="349"/>
      <c r="B196" s="350"/>
      <c r="C196" s="350"/>
      <c r="D196" s="351"/>
      <c r="E196" s="571"/>
      <c r="F196" s="434"/>
    </row>
    <row r="197" spans="1:6" ht="16.5" customHeight="1">
      <c r="A197" s="352"/>
      <c r="B197" s="353"/>
      <c r="C197" s="353"/>
      <c r="D197" s="354"/>
      <c r="E197" s="572"/>
      <c r="F197" s="435"/>
    </row>
    <row r="198" spans="1:6" ht="16.5" customHeight="1" thickBot="1">
      <c r="A198" s="355"/>
      <c r="B198" s="356"/>
      <c r="C198" s="356"/>
      <c r="D198" s="357"/>
      <c r="E198" s="573"/>
      <c r="F198" s="436"/>
    </row>
    <row r="199" spans="1:6" ht="16.5" customHeight="1" thickTop="1">
      <c r="A199" s="358"/>
      <c r="B199" s="359"/>
      <c r="C199" s="359"/>
      <c r="D199" s="360"/>
      <c r="E199" s="572"/>
      <c r="F199" s="437"/>
    </row>
    <row r="200" spans="1:6" ht="16.5" customHeight="1">
      <c r="A200" s="361"/>
      <c r="B200" s="362"/>
      <c r="C200" s="362"/>
      <c r="D200" s="363"/>
      <c r="E200" s="572"/>
      <c r="F200" s="438"/>
    </row>
    <row r="201" spans="1:6" ht="16.5" customHeight="1" thickBot="1">
      <c r="A201" s="364"/>
      <c r="B201" s="365"/>
      <c r="C201" s="365"/>
      <c r="D201" s="366"/>
      <c r="E201" s="573"/>
      <c r="F201" s="439"/>
    </row>
    <row r="202" spans="1:6" ht="16.5" customHeight="1" thickTop="1">
      <c r="A202" s="349"/>
      <c r="B202" s="350"/>
      <c r="C202" s="350"/>
      <c r="D202" s="367"/>
      <c r="E202" s="572"/>
      <c r="F202" s="434"/>
    </row>
    <row r="203" spans="1:6" ht="16.5" customHeight="1">
      <c r="A203" s="352"/>
      <c r="B203" s="353"/>
      <c r="C203" s="353"/>
      <c r="D203" s="354"/>
      <c r="E203" s="572"/>
      <c r="F203" s="435"/>
    </row>
    <row r="204" spans="1:6" ht="16.5" customHeight="1" thickBot="1">
      <c r="A204" s="355"/>
      <c r="B204" s="356"/>
      <c r="C204" s="356"/>
      <c r="D204" s="368"/>
      <c r="E204" s="573"/>
      <c r="F204" s="436"/>
    </row>
    <row r="205" spans="1:6" ht="16.5" customHeight="1" thickTop="1">
      <c r="A205" s="369"/>
      <c r="B205" s="370"/>
      <c r="C205" s="370"/>
      <c r="D205" s="371"/>
      <c r="E205" s="572"/>
      <c r="F205" s="440"/>
    </row>
    <row r="206" spans="1:6" ht="16.5" customHeight="1">
      <c r="A206" s="372"/>
      <c r="B206" s="373"/>
      <c r="C206" s="373"/>
      <c r="D206" s="374"/>
      <c r="E206" s="572"/>
      <c r="F206" s="441"/>
    </row>
    <row r="207" spans="1:6" ht="16.5" customHeight="1" thickBot="1">
      <c r="A207" s="375"/>
      <c r="B207" s="376"/>
      <c r="C207" s="376"/>
      <c r="D207" s="377"/>
      <c r="E207" s="573"/>
      <c r="F207" s="442"/>
    </row>
    <row r="208" spans="1:6" ht="16.5" customHeight="1" thickTop="1">
      <c r="A208" s="349"/>
      <c r="B208" s="350"/>
      <c r="C208" s="350"/>
      <c r="D208" s="351"/>
      <c r="E208" s="571"/>
      <c r="F208" s="434"/>
    </row>
    <row r="209" spans="1:6" ht="16.5" customHeight="1">
      <c r="A209" s="352"/>
      <c r="B209" s="353"/>
      <c r="C209" s="353"/>
      <c r="D209" s="354"/>
      <c r="E209" s="572"/>
      <c r="F209" s="435"/>
    </row>
    <row r="210" spans="1:6" ht="16.5" customHeight="1" thickBot="1">
      <c r="A210" s="355"/>
      <c r="B210" s="356"/>
      <c r="C210" s="356"/>
      <c r="D210" s="357"/>
      <c r="E210" s="573"/>
      <c r="F210" s="436"/>
    </row>
    <row r="211" spans="1:6" ht="16.5" customHeight="1" thickTop="1">
      <c r="A211" s="358"/>
      <c r="B211" s="359"/>
      <c r="C211" s="359"/>
      <c r="D211" s="360"/>
      <c r="E211" s="571"/>
      <c r="F211" s="437"/>
    </row>
    <row r="212" spans="1:6" ht="16.5" customHeight="1">
      <c r="A212" s="361"/>
      <c r="B212" s="362"/>
      <c r="C212" s="362"/>
      <c r="D212" s="363"/>
      <c r="E212" s="572"/>
      <c r="F212" s="438"/>
    </row>
    <row r="213" spans="1:6" ht="16.5" customHeight="1" thickBot="1">
      <c r="A213" s="364"/>
      <c r="B213" s="365"/>
      <c r="C213" s="365"/>
      <c r="D213" s="378"/>
      <c r="E213" s="573"/>
      <c r="F213" s="439"/>
    </row>
    <row r="214" spans="1:6" ht="16.5" customHeight="1" thickTop="1">
      <c r="A214" s="349"/>
      <c r="B214" s="350"/>
      <c r="C214" s="350"/>
      <c r="D214" s="351"/>
      <c r="E214" s="571"/>
      <c r="F214" s="434"/>
    </row>
    <row r="215" spans="1:6" ht="16.5" customHeight="1">
      <c r="A215" s="352"/>
      <c r="B215" s="353"/>
      <c r="C215" s="353"/>
      <c r="D215" s="354"/>
      <c r="E215" s="572"/>
      <c r="F215" s="435"/>
    </row>
    <row r="216" spans="1:6" ht="16.5" customHeight="1" thickBot="1">
      <c r="A216" s="355"/>
      <c r="B216" s="356"/>
      <c r="C216" s="356"/>
      <c r="D216" s="357"/>
      <c r="E216" s="573"/>
      <c r="F216" s="436"/>
    </row>
    <row r="217" spans="1:6" ht="16.5" customHeight="1" thickTop="1">
      <c r="A217" s="369"/>
      <c r="B217" s="370"/>
      <c r="C217" s="370"/>
      <c r="D217" s="379"/>
      <c r="E217" s="571"/>
      <c r="F217" s="440"/>
    </row>
    <row r="218" spans="1:6" ht="16.5" customHeight="1">
      <c r="A218" s="372"/>
      <c r="B218" s="373"/>
      <c r="C218" s="373"/>
      <c r="D218" s="374"/>
      <c r="E218" s="572"/>
      <c r="F218" s="441"/>
    </row>
    <row r="219" spans="1:6" ht="16.5" customHeight="1" thickBot="1">
      <c r="A219" s="375"/>
      <c r="B219" s="376"/>
      <c r="C219" s="376"/>
      <c r="D219" s="377"/>
      <c r="E219" s="573"/>
      <c r="F219" s="442"/>
    </row>
    <row r="220" spans="1:6" ht="16.5" customHeight="1" thickTop="1">
      <c r="A220" s="349"/>
      <c r="B220" s="350"/>
      <c r="C220" s="350"/>
      <c r="D220" s="351"/>
      <c r="E220" s="571"/>
      <c r="F220" s="434"/>
    </row>
    <row r="221" spans="1:6" ht="16.5" customHeight="1">
      <c r="A221" s="352"/>
      <c r="B221" s="353"/>
      <c r="C221" s="353"/>
      <c r="D221" s="354"/>
      <c r="E221" s="572"/>
      <c r="F221" s="435"/>
    </row>
    <row r="222" spans="1:6" ht="16.5" customHeight="1" thickBot="1">
      <c r="A222" s="355"/>
      <c r="B222" s="356"/>
      <c r="C222" s="356"/>
      <c r="D222" s="357"/>
      <c r="E222" s="573"/>
      <c r="F222" s="436"/>
    </row>
    <row r="223" spans="1:6" ht="16.5" customHeight="1" thickTop="1">
      <c r="A223" s="358"/>
      <c r="B223" s="359"/>
      <c r="C223" s="359"/>
      <c r="D223" s="360"/>
      <c r="E223" s="572"/>
      <c r="F223" s="437"/>
    </row>
    <row r="224" spans="1:6" ht="16.5" customHeight="1">
      <c r="A224" s="361"/>
      <c r="B224" s="362"/>
      <c r="C224" s="362"/>
      <c r="D224" s="363"/>
      <c r="E224" s="572"/>
      <c r="F224" s="438"/>
    </row>
    <row r="225" spans="1:6" ht="16.5" customHeight="1" thickBot="1">
      <c r="A225" s="364"/>
      <c r="B225" s="365"/>
      <c r="C225" s="365"/>
      <c r="D225" s="366"/>
      <c r="E225" s="573"/>
      <c r="F225" s="439"/>
    </row>
    <row r="226" spans="1:6" ht="16.5" customHeight="1" thickTop="1">
      <c r="A226" s="349"/>
      <c r="B226" s="350"/>
      <c r="C226" s="350"/>
      <c r="D226" s="367"/>
      <c r="E226" s="572"/>
      <c r="F226" s="434"/>
    </row>
    <row r="227" spans="1:6" ht="16.5" customHeight="1">
      <c r="A227" s="352"/>
      <c r="B227" s="353"/>
      <c r="C227" s="353"/>
      <c r="D227" s="354"/>
      <c r="E227" s="572"/>
      <c r="F227" s="435"/>
    </row>
    <row r="228" spans="1:6" ht="16.5" customHeight="1" thickBot="1">
      <c r="A228" s="355"/>
      <c r="B228" s="356"/>
      <c r="C228" s="356"/>
      <c r="D228" s="368"/>
      <c r="E228" s="573"/>
      <c r="F228" s="436"/>
    </row>
    <row r="229" spans="1:6" ht="16.5" customHeight="1" thickTop="1">
      <c r="A229" s="369"/>
      <c r="B229" s="370"/>
      <c r="C229" s="370"/>
      <c r="D229" s="371"/>
      <c r="E229" s="572"/>
      <c r="F229" s="440"/>
    </row>
    <row r="230" spans="1:6" ht="16.5" customHeight="1">
      <c r="A230" s="372"/>
      <c r="B230" s="373"/>
      <c r="C230" s="373"/>
      <c r="D230" s="374"/>
      <c r="E230" s="572"/>
      <c r="F230" s="441"/>
    </row>
    <row r="231" spans="1:6" ht="16.5" customHeight="1" thickBot="1">
      <c r="A231" s="375"/>
      <c r="B231" s="376"/>
      <c r="C231" s="376"/>
      <c r="D231" s="377"/>
      <c r="E231" s="573"/>
      <c r="F231" s="442"/>
    </row>
    <row r="232" spans="1:6" ht="16.5" customHeight="1" thickTop="1">
      <c r="A232" s="349"/>
      <c r="B232" s="350"/>
      <c r="C232" s="350"/>
      <c r="D232" s="351"/>
      <c r="E232" s="571"/>
      <c r="F232" s="434"/>
    </row>
    <row r="233" spans="1:6" ht="16.5" customHeight="1">
      <c r="A233" s="352"/>
      <c r="B233" s="353"/>
      <c r="C233" s="353"/>
      <c r="D233" s="354"/>
      <c r="E233" s="572"/>
      <c r="F233" s="435"/>
    </row>
    <row r="234" spans="1:6" ht="16.5" customHeight="1" thickBot="1">
      <c r="A234" s="355"/>
      <c r="B234" s="356"/>
      <c r="C234" s="356"/>
      <c r="D234" s="357"/>
      <c r="E234" s="573"/>
      <c r="F234" s="436"/>
    </row>
    <row r="235" spans="1:6" ht="16.5" customHeight="1" thickTop="1">
      <c r="A235" s="358"/>
      <c r="B235" s="359"/>
      <c r="C235" s="359"/>
      <c r="D235" s="360"/>
      <c r="E235" s="571"/>
      <c r="F235" s="437"/>
    </row>
    <row r="236" spans="1:6" ht="16.5" customHeight="1">
      <c r="A236" s="361"/>
      <c r="B236" s="362"/>
      <c r="C236" s="362"/>
      <c r="D236" s="363"/>
      <c r="E236" s="572"/>
      <c r="F236" s="438"/>
    </row>
    <row r="237" spans="1:6" ht="16.5" customHeight="1" thickBot="1">
      <c r="A237" s="364"/>
      <c r="B237" s="365"/>
      <c r="C237" s="365"/>
      <c r="D237" s="378"/>
      <c r="E237" s="573"/>
      <c r="F237" s="439"/>
    </row>
    <row r="238" spans="1:6" ht="16.5" customHeight="1" thickTop="1">
      <c r="A238" s="349"/>
      <c r="B238" s="350"/>
      <c r="C238" s="350"/>
      <c r="D238" s="351"/>
      <c r="E238" s="571"/>
      <c r="F238" s="434"/>
    </row>
    <row r="239" spans="1:6" ht="16.5" customHeight="1">
      <c r="A239" s="352"/>
      <c r="B239" s="353"/>
      <c r="C239" s="353"/>
      <c r="D239" s="354"/>
      <c r="E239" s="572"/>
      <c r="F239" s="435"/>
    </row>
    <row r="240" spans="1:6" ht="16.5" customHeight="1" thickBot="1">
      <c r="A240" s="355"/>
      <c r="B240" s="356"/>
      <c r="C240" s="356"/>
      <c r="D240" s="357"/>
      <c r="E240" s="573"/>
      <c r="F240" s="436"/>
    </row>
    <row r="241" spans="1:6" ht="16.5" customHeight="1" thickTop="1">
      <c r="A241" s="369"/>
      <c r="B241" s="370"/>
      <c r="C241" s="370"/>
      <c r="D241" s="379"/>
      <c r="E241" s="571"/>
      <c r="F241" s="440"/>
    </row>
    <row r="242" spans="1:6" ht="16.5" customHeight="1">
      <c r="A242" s="372"/>
      <c r="B242" s="373"/>
      <c r="C242" s="373"/>
      <c r="D242" s="374"/>
      <c r="E242" s="572"/>
      <c r="F242" s="441"/>
    </row>
    <row r="243" spans="1:6" ht="16.5" customHeight="1" thickBot="1">
      <c r="A243" s="375"/>
      <c r="B243" s="376"/>
      <c r="C243" s="376"/>
      <c r="D243" s="377"/>
      <c r="E243" s="573"/>
      <c r="F243" s="442"/>
    </row>
    <row r="244" ht="22.5" customHeight="1" thickTop="1"/>
    <row r="245" spans="1:7" ht="18" customHeight="1">
      <c r="A245" s="592"/>
      <c r="B245" s="592"/>
      <c r="C245" s="592"/>
      <c r="D245" s="592"/>
      <c r="E245" s="592"/>
      <c r="F245" s="592"/>
      <c r="G245" s="56"/>
    </row>
    <row r="246" spans="1:7" ht="18" customHeight="1">
      <c r="A246" s="56"/>
      <c r="B246" s="57"/>
      <c r="C246" s="56"/>
      <c r="D246" s="57"/>
      <c r="E246" s="56"/>
      <c r="F246" s="56"/>
      <c r="G246" s="56"/>
    </row>
    <row r="247" spans="1:7" ht="65.25" customHeight="1">
      <c r="A247" s="58"/>
      <c r="B247" s="58"/>
      <c r="C247" s="58"/>
      <c r="D247" s="58"/>
      <c r="E247" s="58"/>
      <c r="F247" s="58"/>
      <c r="G247" s="56"/>
    </row>
  </sheetData>
  <sheetProtection password="E574" sheet="1" objects="1"/>
  <mergeCells count="147">
    <mergeCell ref="A11:C11"/>
    <mergeCell ref="A12:B12"/>
    <mergeCell ref="A1:A3"/>
    <mergeCell ref="B1:F1"/>
    <mergeCell ref="B2:F2"/>
    <mergeCell ref="B3:F3"/>
    <mergeCell ref="A5:F5"/>
    <mergeCell ref="A6:F6"/>
    <mergeCell ref="B7:B10"/>
    <mergeCell ref="E12:F12"/>
    <mergeCell ref="C27:E28"/>
    <mergeCell ref="A30:F30"/>
    <mergeCell ref="D17:F17"/>
    <mergeCell ref="A18:B18"/>
    <mergeCell ref="C18:D18"/>
    <mergeCell ref="E18:F18"/>
    <mergeCell ref="A19:D19"/>
    <mergeCell ref="A25:B25"/>
    <mergeCell ref="A37:B37"/>
    <mergeCell ref="C37:D37"/>
    <mergeCell ref="E13:F13"/>
    <mergeCell ref="D14:F14"/>
    <mergeCell ref="D15:F15"/>
    <mergeCell ref="D16:F16"/>
    <mergeCell ref="A13:D13"/>
    <mergeCell ref="A33:F33"/>
    <mergeCell ref="A26:B26"/>
    <mergeCell ref="C26:E26"/>
    <mergeCell ref="A31:C31"/>
    <mergeCell ref="A32:F32"/>
    <mergeCell ref="A44:F44"/>
    <mergeCell ref="C45:C46"/>
    <mergeCell ref="E45:E46"/>
    <mergeCell ref="F45:F46"/>
    <mergeCell ref="A34:F34"/>
    <mergeCell ref="A35:F35"/>
    <mergeCell ref="A36:B36"/>
    <mergeCell ref="C36:D36"/>
    <mergeCell ref="A47:F47"/>
    <mergeCell ref="E48:E50"/>
    <mergeCell ref="A39:F39"/>
    <mergeCell ref="A40:F40"/>
    <mergeCell ref="A41:B41"/>
    <mergeCell ref="C41:D41"/>
    <mergeCell ref="A42:B42"/>
    <mergeCell ref="C42:D42"/>
    <mergeCell ref="E69:E71"/>
    <mergeCell ref="A72:F72"/>
    <mergeCell ref="A85:F85"/>
    <mergeCell ref="E86:E88"/>
    <mergeCell ref="E89:E91"/>
    <mergeCell ref="A92:F92"/>
    <mergeCell ref="E51:E53"/>
    <mergeCell ref="E54:E56"/>
    <mergeCell ref="E57:E59"/>
    <mergeCell ref="E60:E62"/>
    <mergeCell ref="E63:E65"/>
    <mergeCell ref="E66:E68"/>
    <mergeCell ref="A102:B102"/>
    <mergeCell ref="A103:B103"/>
    <mergeCell ref="D103:F103"/>
    <mergeCell ref="A104:B104"/>
    <mergeCell ref="A106:C106"/>
    <mergeCell ref="D106:F106"/>
    <mergeCell ref="E93:E95"/>
    <mergeCell ref="A96:F96"/>
    <mergeCell ref="E97:E99"/>
    <mergeCell ref="A100:F100"/>
    <mergeCell ref="A101:B101"/>
    <mergeCell ref="D101:F101"/>
    <mergeCell ref="E109:F109"/>
    <mergeCell ref="A111:F111"/>
    <mergeCell ref="B112:E112"/>
    <mergeCell ref="C117:D117"/>
    <mergeCell ref="C113:D116"/>
    <mergeCell ref="C133:D133"/>
    <mergeCell ref="E133:F133"/>
    <mergeCell ref="E134:F134"/>
    <mergeCell ref="A132:D132"/>
    <mergeCell ref="A136:F136"/>
    <mergeCell ref="C138:C139"/>
    <mergeCell ref="E138:E139"/>
    <mergeCell ref="F138:F139"/>
    <mergeCell ref="C134:D134"/>
    <mergeCell ref="A147:F147"/>
    <mergeCell ref="D148:F148"/>
    <mergeCell ref="D149:F150"/>
    <mergeCell ref="D151:F151"/>
    <mergeCell ref="A161:B161"/>
    <mergeCell ref="A162:B162"/>
    <mergeCell ref="D152:F152"/>
    <mergeCell ref="D153:F153"/>
    <mergeCell ref="D154:F154"/>
    <mergeCell ref="A155:B155"/>
    <mergeCell ref="B157:C157"/>
    <mergeCell ref="E157:F157"/>
    <mergeCell ref="A159:B159"/>
    <mergeCell ref="E159:F159"/>
    <mergeCell ref="A175:B175"/>
    <mergeCell ref="A176:B176"/>
    <mergeCell ref="A177:B177"/>
    <mergeCell ref="A178:B178"/>
    <mergeCell ref="A179:B179"/>
    <mergeCell ref="A163:F164"/>
    <mergeCell ref="A165:F165"/>
    <mergeCell ref="A166:F166"/>
    <mergeCell ref="A167:F167"/>
    <mergeCell ref="A183:B183"/>
    <mergeCell ref="A184:B184"/>
    <mergeCell ref="A185:B185"/>
    <mergeCell ref="A168:F168"/>
    <mergeCell ref="D169:F169"/>
    <mergeCell ref="A171:F171"/>
    <mergeCell ref="A172:B172"/>
    <mergeCell ref="C172:F172"/>
    <mergeCell ref="A173:F173"/>
    <mergeCell ref="A174:B174"/>
    <mergeCell ref="A245:F245"/>
    <mergeCell ref="E211:E213"/>
    <mergeCell ref="E214:E216"/>
    <mergeCell ref="E217:E219"/>
    <mergeCell ref="E220:E222"/>
    <mergeCell ref="E223:E225"/>
    <mergeCell ref="E226:E228"/>
    <mergeCell ref="E232:E234"/>
    <mergeCell ref="E235:E237"/>
    <mergeCell ref="E238:E240"/>
    <mergeCell ref="E229:E231"/>
    <mergeCell ref="A107:C107"/>
    <mergeCell ref="A108:C108"/>
    <mergeCell ref="A195:F195"/>
    <mergeCell ref="C193:C194"/>
    <mergeCell ref="E193:E194"/>
    <mergeCell ref="F193:F194"/>
    <mergeCell ref="A180:B180"/>
    <mergeCell ref="A181:B181"/>
    <mergeCell ref="A182:B182"/>
    <mergeCell ref="E241:E243"/>
    <mergeCell ref="A187:B187"/>
    <mergeCell ref="A189:F189"/>
    <mergeCell ref="A190:F190"/>
    <mergeCell ref="A192:F192"/>
    <mergeCell ref="E196:E198"/>
    <mergeCell ref="E199:E201"/>
    <mergeCell ref="E202:E204"/>
    <mergeCell ref="E205:E207"/>
    <mergeCell ref="E208:E210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5" r:id="rId2"/>
  <rowBreaks count="3" manualBreakCount="3">
    <brk id="43" max="255" man="1"/>
    <brk id="99" max="255" man="1"/>
    <brk id="19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H17" sqref="H17"/>
    </sheetView>
  </sheetViews>
  <sheetFormatPr defaultColWidth="14.7109375" defaultRowHeight="18" customHeight="1"/>
  <cols>
    <col min="1" max="1" width="15.28125" style="105" customWidth="1"/>
    <col min="2" max="2" width="15.00390625" style="96" customWidth="1"/>
    <col min="3" max="3" width="12.7109375" style="105" customWidth="1"/>
    <col min="4" max="4" width="12.7109375" style="96" customWidth="1"/>
    <col min="5" max="5" width="17.140625" style="105" customWidth="1"/>
    <col min="6" max="6" width="9.421875" style="105" customWidth="1"/>
    <col min="7" max="7" width="12.7109375" style="105" customWidth="1"/>
    <col min="8" max="9" width="13.7109375" style="105" customWidth="1"/>
    <col min="10" max="10" width="5.421875" style="105" customWidth="1"/>
    <col min="11" max="11" width="13.7109375" style="105" customWidth="1"/>
    <col min="12" max="16384" width="14.7109375" style="105" customWidth="1"/>
  </cols>
  <sheetData>
    <row r="1" spans="1:12" ht="18" customHeight="1">
      <c r="A1" s="513" t="s">
        <v>144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104"/>
    </row>
    <row r="2" spans="1:12" ht="15.75" customHeight="1">
      <c r="A2" s="733" t="s">
        <v>75</v>
      </c>
      <c r="B2" s="734"/>
      <c r="C2" s="735"/>
      <c r="D2" s="735"/>
      <c r="E2" s="736"/>
      <c r="F2" s="518" t="s">
        <v>76</v>
      </c>
      <c r="G2" s="519"/>
      <c r="H2" s="520"/>
      <c r="I2" s="306"/>
      <c r="J2" s="521" t="s">
        <v>77</v>
      </c>
      <c r="K2" s="522"/>
      <c r="L2" s="104"/>
    </row>
    <row r="3" spans="1:12" ht="15.75" customHeight="1">
      <c r="A3" s="511" t="s">
        <v>105</v>
      </c>
      <c r="B3" s="512"/>
      <c r="C3" s="509"/>
      <c r="D3" s="509"/>
      <c r="E3" s="510"/>
      <c r="F3" s="500"/>
      <c r="G3" s="501"/>
      <c r="H3" s="502"/>
      <c r="I3" s="308"/>
      <c r="J3" s="110"/>
      <c r="K3" s="251">
        <f>SUM(I2)</f>
        <v>0</v>
      </c>
      <c r="L3" s="104"/>
    </row>
    <row r="4" spans="1:12" ht="15.75" customHeight="1">
      <c r="A4" s="511" t="s">
        <v>124</v>
      </c>
      <c r="B4" s="512"/>
      <c r="C4" s="509"/>
      <c r="D4" s="509"/>
      <c r="E4" s="510"/>
      <c r="F4" s="309"/>
      <c r="G4" s="310"/>
      <c r="H4" s="311"/>
      <c r="I4" s="308"/>
      <c r="J4" s="110"/>
      <c r="K4" s="251"/>
      <c r="L4" s="104"/>
    </row>
    <row r="5" spans="1:12" ht="15.75" customHeight="1">
      <c r="A5" s="511" t="s">
        <v>125</v>
      </c>
      <c r="B5" s="512"/>
      <c r="C5" s="509"/>
      <c r="D5" s="509"/>
      <c r="E5" s="510"/>
      <c r="F5" s="309"/>
      <c r="G5" s="310"/>
      <c r="H5" s="311"/>
      <c r="I5" s="308"/>
      <c r="J5" s="110"/>
      <c r="K5" s="251"/>
      <c r="L5" s="104"/>
    </row>
    <row r="6" spans="1:12" ht="15.75" customHeight="1">
      <c r="A6" s="526" t="s">
        <v>78</v>
      </c>
      <c r="B6" s="527"/>
      <c r="C6" s="509"/>
      <c r="D6" s="509"/>
      <c r="E6" s="510"/>
      <c r="F6" s="500" t="s">
        <v>103</v>
      </c>
      <c r="G6" s="501"/>
      <c r="H6" s="502"/>
      <c r="I6" s="312"/>
      <c r="J6" s="250">
        <f>F12*G12</f>
        <v>0</v>
      </c>
      <c r="K6" s="251">
        <f>SUM(I6*J6)</f>
        <v>0</v>
      </c>
      <c r="L6" s="104"/>
    </row>
    <row r="7" spans="1:12" ht="15.75" customHeight="1">
      <c r="A7" s="526" t="s">
        <v>60</v>
      </c>
      <c r="B7" s="527"/>
      <c r="C7" s="509"/>
      <c r="D7" s="509"/>
      <c r="E7" s="510"/>
      <c r="F7" s="500" t="s">
        <v>159</v>
      </c>
      <c r="G7" s="501"/>
      <c r="H7" s="502"/>
      <c r="I7" s="456">
        <f>ROUNDUP(I6/4,0)</f>
        <v>0</v>
      </c>
      <c r="J7" s="111" t="s">
        <v>36</v>
      </c>
      <c r="K7" s="252">
        <f>SUM(K3:K6)</f>
        <v>0</v>
      </c>
      <c r="L7" s="104"/>
    </row>
    <row r="8" spans="1:12" ht="15.75" customHeight="1">
      <c r="A8" s="740" t="s">
        <v>109</v>
      </c>
      <c r="B8" s="741"/>
      <c r="C8" s="537"/>
      <c r="D8" s="537"/>
      <c r="E8" s="538"/>
      <c r="F8" s="528" t="s">
        <v>158</v>
      </c>
      <c r="G8" s="529"/>
      <c r="H8" s="530"/>
      <c r="I8" s="455">
        <f>SUM(I7*2)</f>
        <v>0</v>
      </c>
      <c r="J8" s="112"/>
      <c r="K8" s="112"/>
      <c r="L8" s="104"/>
    </row>
    <row r="9" spans="1:12" ht="18" customHeight="1">
      <c r="A9" s="331"/>
      <c r="B9" s="113"/>
      <c r="C9" s="113"/>
      <c r="D9" s="113"/>
      <c r="E9" s="114"/>
      <c r="F9" s="114"/>
      <c r="G9" s="115"/>
      <c r="H9" s="116"/>
      <c r="I9" s="113"/>
      <c r="J9" s="113"/>
      <c r="K9" s="117"/>
      <c r="L9" s="104"/>
    </row>
    <row r="10" spans="1:12" ht="18" customHeight="1">
      <c r="A10" s="508" t="s">
        <v>116</v>
      </c>
      <c r="B10" s="508"/>
      <c r="C10" s="508"/>
      <c r="D10" s="508"/>
      <c r="E10" s="508"/>
      <c r="F10" s="508"/>
      <c r="G10" s="508"/>
      <c r="H10" s="508"/>
      <c r="I10" s="508"/>
      <c r="J10" s="508"/>
      <c r="K10" s="117"/>
      <c r="L10" s="104"/>
    </row>
    <row r="11" spans="1:12" ht="15.75" customHeight="1">
      <c r="A11" s="449"/>
      <c r="B11" s="328"/>
      <c r="C11" s="328"/>
      <c r="D11" s="328"/>
      <c r="E11" s="327"/>
      <c r="F11" s="303" t="s">
        <v>110</v>
      </c>
      <c r="G11" s="304" t="s">
        <v>79</v>
      </c>
      <c r="H11" s="450"/>
      <c r="I11" s="114"/>
      <c r="J11" s="114"/>
      <c r="K11" s="117"/>
      <c r="L11" s="104"/>
    </row>
    <row r="12" spans="1:12" ht="15.75" customHeight="1">
      <c r="A12" s="523" t="s">
        <v>129</v>
      </c>
      <c r="B12" s="524"/>
      <c r="C12" s="524"/>
      <c r="D12" s="524"/>
      <c r="E12" s="525"/>
      <c r="F12" s="166"/>
      <c r="G12" s="255">
        <f>IF(ISNUMBER(C6),6,0)+IF(ISNUMBER(C3),8,0)+IF(ISNUMBER(C4),8,0)+IF(ISNUMBER(C5),8,0)</f>
        <v>0</v>
      </c>
      <c r="H12" s="253">
        <f>SUM(F12*G12*I6)</f>
        <v>0</v>
      </c>
      <c r="I12" s="113"/>
      <c r="J12" s="113"/>
      <c r="K12" s="117"/>
      <c r="L12" s="104"/>
    </row>
    <row r="13" spans="1:12" ht="15.75" customHeight="1">
      <c r="A13" s="545" t="s">
        <v>80</v>
      </c>
      <c r="B13" s="546"/>
      <c r="C13" s="546"/>
      <c r="D13" s="546"/>
      <c r="E13" s="546"/>
      <c r="F13" s="546"/>
      <c r="G13" s="547"/>
      <c r="H13" s="253">
        <f>SUM(I2)</f>
        <v>0</v>
      </c>
      <c r="I13" s="113"/>
      <c r="J13" s="140"/>
      <c r="K13" s="117"/>
      <c r="L13" s="104"/>
    </row>
    <row r="14" spans="1:12" ht="15.75" customHeight="1">
      <c r="A14" s="503" t="s">
        <v>81</v>
      </c>
      <c r="B14" s="504"/>
      <c r="C14" s="504"/>
      <c r="D14" s="504"/>
      <c r="E14" s="504"/>
      <c r="F14" s="504"/>
      <c r="G14" s="505"/>
      <c r="H14" s="254">
        <f>SUM(H12:H13)</f>
        <v>0</v>
      </c>
      <c r="I14" s="119"/>
      <c r="J14" s="120"/>
      <c r="K14" s="117"/>
      <c r="L14" s="104"/>
    </row>
    <row r="15" spans="1:12" ht="15.75" customHeight="1">
      <c r="A15" s="737" t="s">
        <v>135</v>
      </c>
      <c r="B15" s="738"/>
      <c r="C15" s="738"/>
      <c r="D15" s="738"/>
      <c r="E15" s="738"/>
      <c r="F15" s="739"/>
      <c r="G15" s="329">
        <v>0.5</v>
      </c>
      <c r="H15" s="330">
        <f>H14*G15</f>
        <v>0</v>
      </c>
      <c r="I15" s="119"/>
      <c r="J15" s="120"/>
      <c r="K15" s="117"/>
      <c r="L15" s="104"/>
    </row>
    <row r="16" spans="1:12" ht="15.75" customHeight="1" thickBot="1">
      <c r="A16" s="729" t="s">
        <v>136</v>
      </c>
      <c r="B16" s="730"/>
      <c r="C16" s="730"/>
      <c r="D16" s="730"/>
      <c r="E16" s="730"/>
      <c r="F16" s="731"/>
      <c r="G16" s="490">
        <v>0.25</v>
      </c>
      <c r="H16" s="489">
        <f>H14*G16</f>
        <v>0</v>
      </c>
      <c r="I16" s="119"/>
      <c r="J16" s="120"/>
      <c r="K16" s="117"/>
      <c r="L16" s="104"/>
    </row>
    <row r="17" spans="1:12" s="54" customFormat="1" ht="15.75" customHeight="1" thickBot="1">
      <c r="A17" s="548" t="s">
        <v>161</v>
      </c>
      <c r="B17" s="549"/>
      <c r="C17" s="549"/>
      <c r="D17" s="549"/>
      <c r="E17" s="549"/>
      <c r="F17" s="549"/>
      <c r="G17" s="550"/>
      <c r="H17" s="760"/>
      <c r="I17" s="487"/>
      <c r="J17" s="487"/>
      <c r="K17" s="487"/>
      <c r="L17" s="487"/>
    </row>
    <row r="18" spans="1:12" ht="18" customHeight="1">
      <c r="A18" s="114"/>
      <c r="B18" s="114"/>
      <c r="C18" s="114"/>
      <c r="D18" s="114"/>
      <c r="E18" s="114"/>
      <c r="F18" s="114"/>
      <c r="G18" s="164"/>
      <c r="H18" s="122"/>
      <c r="I18" s="119"/>
      <c r="J18" s="120"/>
      <c r="K18" s="117"/>
      <c r="L18" s="123"/>
    </row>
    <row r="19" spans="1:12" ht="18" customHeight="1">
      <c r="A19" s="508" t="s">
        <v>111</v>
      </c>
      <c r="B19" s="508"/>
      <c r="C19" s="508"/>
      <c r="D19" s="508"/>
      <c r="E19" s="508"/>
      <c r="F19" s="508"/>
      <c r="G19" s="508"/>
      <c r="H19" s="508"/>
      <c r="I19" s="508"/>
      <c r="J19" s="508"/>
      <c r="K19" s="117"/>
      <c r="L19" s="104"/>
    </row>
    <row r="20" spans="1:12" ht="18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7"/>
      <c r="L20" s="104"/>
    </row>
    <row r="21" spans="1:12" ht="15">
      <c r="A21" s="113"/>
      <c r="B21" s="553" t="s">
        <v>81</v>
      </c>
      <c r="C21" s="554"/>
      <c r="D21" s="732"/>
      <c r="E21" s="451">
        <f>SUM(K7)</f>
        <v>0</v>
      </c>
      <c r="F21" s="277"/>
      <c r="G21" s="54"/>
      <c r="H21" s="107"/>
      <c r="I21" s="115"/>
      <c r="J21" s="115"/>
      <c r="K21" s="115"/>
      <c r="L21" s="104"/>
    </row>
    <row r="22" spans="1:12" ht="30" customHeight="1">
      <c r="A22" s="124"/>
      <c r="B22" s="125" t="s">
        <v>106</v>
      </c>
      <c r="C22" s="125" t="s">
        <v>138</v>
      </c>
      <c r="D22" s="126" t="s">
        <v>83</v>
      </c>
      <c r="E22" s="127" t="s">
        <v>84</v>
      </c>
      <c r="F22" s="170"/>
      <c r="G22" s="115"/>
      <c r="H22" s="114"/>
      <c r="I22" s="114"/>
      <c r="J22" s="114"/>
      <c r="K22" s="117"/>
      <c r="L22" s="104"/>
    </row>
    <row r="23" spans="1:12" ht="18" customHeight="1">
      <c r="A23" s="313" t="s">
        <v>142</v>
      </c>
      <c r="B23" s="323">
        <f>SUM(I7)*2</f>
        <v>0</v>
      </c>
      <c r="C23" s="454">
        <v>0</v>
      </c>
      <c r="D23" s="334">
        <f>SUM(B23*C23)</f>
        <v>0</v>
      </c>
      <c r="E23" s="314">
        <f>SUM(E21)</f>
        <v>0</v>
      </c>
      <c r="F23" s="171"/>
      <c r="G23" s="169"/>
      <c r="H23" s="129"/>
      <c r="I23" s="114"/>
      <c r="J23" s="114"/>
      <c r="K23" s="117"/>
      <c r="L23" s="104"/>
    </row>
    <row r="24" spans="1:12" ht="18" customHeight="1">
      <c r="A24" s="318" t="s">
        <v>112</v>
      </c>
      <c r="B24" s="324">
        <f>ROUNDDOWN(B23/2,0)</f>
        <v>0</v>
      </c>
      <c r="C24" s="461">
        <v>0</v>
      </c>
      <c r="D24" s="335">
        <f aca="true" t="shared" si="0" ref="D24:D33">SUM(B24*C24)</f>
        <v>0</v>
      </c>
      <c r="E24" s="319">
        <f>SUM(E23-D24)</f>
        <v>0</v>
      </c>
      <c r="F24" s="171"/>
      <c r="G24" s="130"/>
      <c r="H24" s="130"/>
      <c r="I24" s="130"/>
      <c r="J24" s="114"/>
      <c r="K24" s="117"/>
      <c r="L24" s="104"/>
    </row>
    <row r="25" spans="1:12" ht="18" customHeight="1">
      <c r="A25" s="318" t="s">
        <v>85</v>
      </c>
      <c r="B25" s="324">
        <f>IF(B24&gt;=128,B24-128,IF(B24&gt;=64,B24-"64",IF(B24&gt;=32,B24-"32",IF(B24&gt;=16,B24-16,0))))</f>
        <v>0</v>
      </c>
      <c r="C25" s="461">
        <v>0</v>
      </c>
      <c r="D25" s="335">
        <f t="shared" si="0"/>
        <v>0</v>
      </c>
      <c r="E25" s="319">
        <f>SUM(E24-D25)</f>
        <v>0</v>
      </c>
      <c r="F25" s="172"/>
      <c r="G25" s="131"/>
      <c r="H25" s="131"/>
      <c r="I25" s="132"/>
      <c r="J25" s="164"/>
      <c r="K25" s="164"/>
      <c r="L25" s="104"/>
    </row>
    <row r="26" spans="1:12" ht="18" customHeight="1">
      <c r="A26" s="318" t="s">
        <v>86</v>
      </c>
      <c r="B26" s="324">
        <f>IF(B24-B25=128,128/2,0)</f>
        <v>0</v>
      </c>
      <c r="C26" s="461">
        <v>0</v>
      </c>
      <c r="D26" s="335">
        <f t="shared" si="0"/>
        <v>0</v>
      </c>
      <c r="E26" s="319">
        <f aca="true" t="shared" si="1" ref="E26:E32">SUM(E25-D26)</f>
        <v>0</v>
      </c>
      <c r="F26" s="172"/>
      <c r="G26" s="131"/>
      <c r="H26" s="131"/>
      <c r="I26" s="132"/>
      <c r="J26" s="164"/>
      <c r="K26" s="164"/>
      <c r="L26" s="104"/>
    </row>
    <row r="27" spans="1:12" ht="18" customHeight="1">
      <c r="A27" s="318" t="s">
        <v>87</v>
      </c>
      <c r="B27" s="324">
        <f>IF(B24-B25=64,32,IF(B26=64,B26/2,0))</f>
        <v>0</v>
      </c>
      <c r="C27" s="461">
        <v>0</v>
      </c>
      <c r="D27" s="335">
        <f t="shared" si="0"/>
        <v>0</v>
      </c>
      <c r="E27" s="319">
        <f t="shared" si="1"/>
        <v>0</v>
      </c>
      <c r="F27" s="172"/>
      <c r="G27" s="164"/>
      <c r="H27" s="164"/>
      <c r="I27" s="164"/>
      <c r="J27" s="164"/>
      <c r="K27" s="164"/>
      <c r="L27" s="104"/>
    </row>
    <row r="28" spans="1:12" ht="18" customHeight="1">
      <c r="A28" s="320" t="s">
        <v>88</v>
      </c>
      <c r="B28" s="324">
        <f>IF(B24-B25=32,16,IF(B27=32,B27/2,0))</f>
        <v>0</v>
      </c>
      <c r="C28" s="461">
        <v>0</v>
      </c>
      <c r="D28" s="335">
        <f t="shared" si="0"/>
        <v>0</v>
      </c>
      <c r="E28" s="319">
        <f t="shared" si="1"/>
        <v>0</v>
      </c>
      <c r="F28" s="172"/>
      <c r="G28" s="164"/>
      <c r="H28" s="164"/>
      <c r="I28" s="164"/>
      <c r="J28" s="164"/>
      <c r="K28" s="164"/>
      <c r="L28" s="104"/>
    </row>
    <row r="29" spans="1:12" ht="18" customHeight="1">
      <c r="A29" s="320" t="s">
        <v>89</v>
      </c>
      <c r="B29" s="324">
        <f>IF(B24-B25=16,8,IF(B28=16,B28/2,0))</f>
        <v>0</v>
      </c>
      <c r="C29" s="462">
        <v>0</v>
      </c>
      <c r="D29" s="335">
        <f t="shared" si="0"/>
        <v>0</v>
      </c>
      <c r="E29" s="319">
        <f t="shared" si="1"/>
        <v>0</v>
      </c>
      <c r="F29" s="172"/>
      <c r="G29" s="115"/>
      <c r="H29" s="114"/>
      <c r="I29" s="114"/>
      <c r="J29" s="114"/>
      <c r="K29" s="117"/>
      <c r="L29" s="87"/>
    </row>
    <row r="30" spans="1:12" ht="18" customHeight="1">
      <c r="A30" s="320" t="s">
        <v>107</v>
      </c>
      <c r="B30" s="324">
        <f>IF(B25-B23=8,4,IF(B29=8,B29/2,0))</f>
        <v>0</v>
      </c>
      <c r="C30" s="461">
        <v>0</v>
      </c>
      <c r="D30" s="335">
        <f t="shared" si="0"/>
        <v>0</v>
      </c>
      <c r="E30" s="319">
        <f t="shared" si="1"/>
        <v>0</v>
      </c>
      <c r="F30" s="172"/>
      <c r="G30" s="115"/>
      <c r="H30" s="114"/>
      <c r="I30" s="114"/>
      <c r="J30" s="114"/>
      <c r="K30" s="117"/>
      <c r="L30" s="87"/>
    </row>
    <row r="31" spans="1:12" ht="18" customHeight="1">
      <c r="A31" s="320" t="s">
        <v>113</v>
      </c>
      <c r="B31" s="324">
        <v>2</v>
      </c>
      <c r="C31" s="461">
        <v>0</v>
      </c>
      <c r="D31" s="335">
        <f t="shared" si="0"/>
        <v>0</v>
      </c>
      <c r="E31" s="319">
        <f t="shared" si="1"/>
        <v>0</v>
      </c>
      <c r="F31" s="172"/>
      <c r="G31" s="507"/>
      <c r="H31" s="507"/>
      <c r="I31" s="141"/>
      <c r="J31" s="142"/>
      <c r="K31" s="143"/>
      <c r="L31" s="87"/>
    </row>
    <row r="32" spans="1:12" ht="18" customHeight="1">
      <c r="A32" s="322" t="s">
        <v>108</v>
      </c>
      <c r="B32" s="324">
        <v>1</v>
      </c>
      <c r="C32" s="461">
        <v>0</v>
      </c>
      <c r="D32" s="335">
        <f t="shared" si="0"/>
        <v>0</v>
      </c>
      <c r="E32" s="319">
        <f t="shared" si="1"/>
        <v>0</v>
      </c>
      <c r="F32" s="172"/>
      <c r="G32" s="164"/>
      <c r="H32" s="190"/>
      <c r="I32" s="191"/>
      <c r="J32" s="192"/>
      <c r="K32" s="193"/>
      <c r="L32" s="87"/>
    </row>
    <row r="33" spans="1:12" ht="18" customHeight="1">
      <c r="A33" s="315" t="s">
        <v>74</v>
      </c>
      <c r="B33" s="452">
        <v>1</v>
      </c>
      <c r="C33" s="325">
        <f>SUM(E32)</f>
        <v>0</v>
      </c>
      <c r="D33" s="316">
        <f t="shared" si="0"/>
        <v>0</v>
      </c>
      <c r="E33" s="317">
        <f>SUM(E32-D33)</f>
        <v>0</v>
      </c>
      <c r="F33" s="172"/>
      <c r="G33" s="297" t="s">
        <v>137</v>
      </c>
      <c r="H33" s="300">
        <f>SUM(H16)</f>
        <v>0</v>
      </c>
      <c r="I33" s="298" t="s">
        <v>140</v>
      </c>
      <c r="J33" s="300" t="s">
        <v>114</v>
      </c>
      <c r="K33" s="299">
        <f>SUM(H15)</f>
        <v>0</v>
      </c>
      <c r="L33" s="87"/>
    </row>
    <row r="34" spans="1:12" ht="18" customHeight="1">
      <c r="A34" s="555"/>
      <c r="B34" s="555"/>
      <c r="C34" s="555"/>
      <c r="D34" s="258">
        <f>SUM(D23:D33)</f>
        <v>0</v>
      </c>
      <c r="E34" s="134"/>
      <c r="F34" s="135"/>
      <c r="G34" s="556" t="s">
        <v>139</v>
      </c>
      <c r="H34" s="556"/>
      <c r="I34" s="256" t="e">
        <f>J34/H14</f>
        <v>#DIV/0!</v>
      </c>
      <c r="J34" s="531">
        <f>SUM(E30)</f>
        <v>0</v>
      </c>
      <c r="K34" s="532"/>
      <c r="L34" s="87"/>
    </row>
    <row r="35" spans="1:12" ht="18" customHeight="1">
      <c r="A35" s="136"/>
      <c r="B35" s="137"/>
      <c r="C35" s="173"/>
      <c r="D35" s="174"/>
      <c r="E35" s="134"/>
      <c r="F35" s="176"/>
      <c r="G35" s="257" t="e">
        <f>IF(I34&lt;0.25,0,IF(I34&gt;0.5,0,1))</f>
        <v>#DIV/0!</v>
      </c>
      <c r="H35" s="533" t="e">
        <f>IF(G35=1,"La répartition est correcte",IF(I34&lt;0.25,"Le pourcentage doit être &gt; ou = à 25%",IF(I34&gt;0.5,"Le pourcentage ne doit pas dépasser 50%","")))</f>
        <v>#DIV/0!</v>
      </c>
      <c r="I35" s="533"/>
      <c r="J35" s="533"/>
      <c r="K35" s="533"/>
      <c r="L35" s="87"/>
    </row>
    <row r="36" spans="1:12" ht="18" customHeight="1">
      <c r="A36" s="496"/>
      <c r="B36" s="497"/>
      <c r="C36" s="173"/>
      <c r="D36" s="174"/>
      <c r="E36" s="138"/>
      <c r="F36" s="176"/>
      <c r="G36" s="194"/>
      <c r="H36" s="195"/>
      <c r="I36" s="281"/>
      <c r="J36" s="506"/>
      <c r="K36" s="506"/>
      <c r="L36" s="87"/>
    </row>
    <row r="37" spans="1:12" ht="18" customHeight="1">
      <c r="A37" s="493" t="s">
        <v>90</v>
      </c>
      <c r="B37" s="534">
        <f>IF(F12=3,"TRIPLETTES : 3 chèques de : ",IF(F12=2,"DOUBLETTES : 2 chèques de : ",IF(F12=1,"INDIVIDUEL : 1 chèque de : ","")))</f>
      </c>
      <c r="C37" s="534"/>
      <c r="D37" s="494">
        <f>IF(F12=3,(C33)/3,IF(F12=2,(C33)/2,IF(F12=1,(C33)/1,0)))</f>
        <v>0</v>
      </c>
      <c r="E37" s="138"/>
      <c r="F37" s="130"/>
      <c r="G37" s="728"/>
      <c r="H37" s="728"/>
      <c r="I37" s="728"/>
      <c r="J37" s="728"/>
      <c r="K37" s="279"/>
      <c r="L37" s="87"/>
    </row>
    <row r="38" spans="1:12" ht="18" customHeight="1">
      <c r="A38" s="491" t="s">
        <v>91</v>
      </c>
      <c r="B38" s="727">
        <f>IF(F12=3,"TRIPLETTES : 3 chèques de : ",IF(F12=2,"DOUBLETTES : 2 chèques de : ",IF(F12=1,"INDIVIDUEL : 1 chèque de : ","")))</f>
      </c>
      <c r="C38" s="727"/>
      <c r="D38" s="492">
        <f>IF(F12=3,C32/3,IF(F12=2,C32/2,IF(F12=1,C32/1,0)))</f>
        <v>0</v>
      </c>
      <c r="E38" s="139"/>
      <c r="F38" s="278"/>
      <c r="G38" s="278"/>
      <c r="H38" s="278"/>
      <c r="I38" s="278"/>
      <c r="J38" s="278"/>
      <c r="K38" s="278"/>
      <c r="L38" s="278"/>
    </row>
    <row r="39" spans="1:12" ht="18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8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18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2" ht="18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ht="18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ht="18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8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</sheetData>
  <sheetProtection password="E574" sheet="1" objects="1"/>
  <mergeCells count="39">
    <mergeCell ref="A10:J10"/>
    <mergeCell ref="A12:E12"/>
    <mergeCell ref="A13:G13"/>
    <mergeCell ref="A14:G14"/>
    <mergeCell ref="A15:F15"/>
    <mergeCell ref="F6:H6"/>
    <mergeCell ref="A7:B7"/>
    <mergeCell ref="C7:E7"/>
    <mergeCell ref="F7:H7"/>
    <mergeCell ref="A8:B8"/>
    <mergeCell ref="C8:E8"/>
    <mergeCell ref="F8:H8"/>
    <mergeCell ref="A4:B4"/>
    <mergeCell ref="C4:E4"/>
    <mergeCell ref="A5:B5"/>
    <mergeCell ref="C5:E5"/>
    <mergeCell ref="A6:B6"/>
    <mergeCell ref="C6:E6"/>
    <mergeCell ref="A3:B3"/>
    <mergeCell ref="C3:E3"/>
    <mergeCell ref="F3:H3"/>
    <mergeCell ref="A1:K1"/>
    <mergeCell ref="A2:B2"/>
    <mergeCell ref="C2:E2"/>
    <mergeCell ref="F2:H2"/>
    <mergeCell ref="J2:K2"/>
    <mergeCell ref="G31:H31"/>
    <mergeCell ref="A16:F16"/>
    <mergeCell ref="A19:J19"/>
    <mergeCell ref="B21:D21"/>
    <mergeCell ref="B37:C37"/>
    <mergeCell ref="A17:G17"/>
    <mergeCell ref="B38:C38"/>
    <mergeCell ref="G34:H34"/>
    <mergeCell ref="A34:C34"/>
    <mergeCell ref="J36:K36"/>
    <mergeCell ref="G37:J37"/>
    <mergeCell ref="J34:K34"/>
    <mergeCell ref="H35:K35"/>
  </mergeCells>
  <conditionalFormatting sqref="I32">
    <cfRule type="cellIs" priority="26" dxfId="43" operator="greaterThan">
      <formula>"K29"</formula>
    </cfRule>
  </conditionalFormatting>
  <conditionalFormatting sqref="I34">
    <cfRule type="expression" priority="21" dxfId="43" stopIfTrue="1">
      <formula>$G$35=0</formula>
    </cfRule>
    <cfRule type="expression" priority="22" dxfId="44" stopIfTrue="1">
      <formula>$G$35=1</formula>
    </cfRule>
  </conditionalFormatting>
  <conditionalFormatting sqref="J36:K36">
    <cfRule type="containsText" priority="27" dxfId="24" operator="containsText" text="Répartition incorrecte">
      <formula>NOT(ISERROR(SEARCH("Répartition incorrecte",J36)))</formula>
    </cfRule>
    <cfRule type="containsText" priority="28" dxfId="24" operator="containsText" text="Répartition incorrecte">
      <formula>NOT(ISERROR(SEARCH("Répartition incorrecte",J36)))</formula>
    </cfRule>
    <cfRule type="containsText" priority="29" dxfId="23" operator="containsText" text="Répartition correcte">
      <formula>NOT(ISERROR(SEARCH("Répartition correcte",J36)))</formula>
    </cfRule>
    <cfRule type="containsText" priority="30" dxfId="42" operator="containsText" text="Répartition correcte">
      <formula>NOT(ISERROR(SEARCH("Répartition correcte",J36)))</formula>
    </cfRule>
  </conditionalFormatting>
  <conditionalFormatting sqref="I33">
    <cfRule type="cellIs" priority="25" dxfId="43" operator="greaterThan">
      <formula>"K29"</formula>
    </cfRule>
  </conditionalFormatting>
  <conditionalFormatting sqref="H35:K35">
    <cfRule type="expression" priority="23" dxfId="43" stopIfTrue="1">
      <formula>$G$35=0</formula>
    </cfRule>
    <cfRule type="expression" priority="24" dxfId="44" stopIfTrue="1">
      <formula>$G$35=1</formula>
    </cfRule>
  </conditionalFormatting>
  <conditionalFormatting sqref="C6:E6">
    <cfRule type="cellIs" priority="16" dxfId="45" operator="greaterThan" stopIfTrue="1">
      <formula>0</formula>
    </cfRule>
    <cfRule type="cellIs" priority="20" dxfId="46" operator="greaterThan" stopIfTrue="1">
      <formula>0</formula>
    </cfRule>
  </conditionalFormatting>
  <conditionalFormatting sqref="C5:E5">
    <cfRule type="cellIs" priority="15" dxfId="45" operator="greaterThan" stopIfTrue="1">
      <formula>0</formula>
    </cfRule>
    <cfRule type="cellIs" priority="19" dxfId="46" operator="greaterThan" stopIfTrue="1">
      <formula>0</formula>
    </cfRule>
  </conditionalFormatting>
  <conditionalFormatting sqref="C4:E4">
    <cfRule type="cellIs" priority="14" dxfId="45" operator="greaterThan" stopIfTrue="1">
      <formula>0</formula>
    </cfRule>
    <cfRule type="cellIs" priority="18" dxfId="46" operator="greaterThan" stopIfTrue="1">
      <formula>0</formula>
    </cfRule>
  </conditionalFormatting>
  <conditionalFormatting sqref="C3:E3">
    <cfRule type="cellIs" priority="13" dxfId="45" operator="greaterThan" stopIfTrue="1">
      <formula>0</formula>
    </cfRule>
    <cfRule type="cellIs" priority="17" dxfId="46" operator="greaterThan" stopIfTrue="1">
      <formula>0</formula>
    </cfRule>
  </conditionalFormatting>
  <conditionalFormatting sqref="C2:E2">
    <cfRule type="cellIs" priority="12" dxfId="45" operator="between" stopIfTrue="1">
      <formula>"A"</formula>
      <formula>"Z"</formula>
    </cfRule>
  </conditionalFormatting>
  <conditionalFormatting sqref="C7:E7">
    <cfRule type="cellIs" priority="11" dxfId="45" operator="between" stopIfTrue="1">
      <formula>"A"</formula>
      <formula>"Z"</formula>
    </cfRule>
  </conditionalFormatting>
  <conditionalFormatting sqref="C8:E8">
    <cfRule type="cellIs" priority="10" dxfId="45" operator="between" stopIfTrue="1">
      <formula>"A"</formula>
      <formula>"Z"</formula>
    </cfRule>
  </conditionalFormatting>
  <conditionalFormatting sqref="C24">
    <cfRule type="expression" priority="9" dxfId="0" stopIfTrue="1">
      <formula>B24&gt;0</formula>
    </cfRule>
  </conditionalFormatting>
  <conditionalFormatting sqref="C25">
    <cfRule type="expression" priority="8" dxfId="0" stopIfTrue="1">
      <formula>B25&gt;0</formula>
    </cfRule>
  </conditionalFormatting>
  <conditionalFormatting sqref="C26">
    <cfRule type="expression" priority="7" dxfId="0" stopIfTrue="1">
      <formula>B26&gt;0</formula>
    </cfRule>
  </conditionalFormatting>
  <conditionalFormatting sqref="C27">
    <cfRule type="expression" priority="6" dxfId="0" stopIfTrue="1">
      <formula>B27&gt;0</formula>
    </cfRule>
  </conditionalFormatting>
  <conditionalFormatting sqref="C28">
    <cfRule type="expression" priority="5" dxfId="0" stopIfTrue="1">
      <formula>B28&gt;0</formula>
    </cfRule>
  </conditionalFormatting>
  <conditionalFormatting sqref="C29">
    <cfRule type="expression" priority="4" dxfId="0" stopIfTrue="1">
      <formula>B29&gt;0</formula>
    </cfRule>
  </conditionalFormatting>
  <conditionalFormatting sqref="C30">
    <cfRule type="expression" priority="3" dxfId="0" stopIfTrue="1">
      <formula>B30&gt;0</formula>
    </cfRule>
  </conditionalFormatting>
  <conditionalFormatting sqref="C31">
    <cfRule type="expression" priority="2" dxfId="0" stopIfTrue="1">
      <formula>B31&gt;0</formula>
    </cfRule>
  </conditionalFormatting>
  <conditionalFormatting sqref="C32">
    <cfRule type="expression" priority="1" dxfId="0" stopIfTrue="1">
      <formula>B32&gt;0</formula>
    </cfRule>
  </conditionalFormatting>
  <printOptions horizontalCentered="1" verticalCentered="1"/>
  <pageMargins left="0.9055118110236221" right="0" top="0.15748031496062992" bottom="0.15748031496062992" header="0.31496062992125984" footer="0.31496062992125984"/>
  <pageSetup horizontalDpi="600" verticalDpi="600" orientation="landscape" paperSize="9" scale="80" r:id="rId4"/>
  <headerFooter>
    <oddHeader>&amp;C&amp;"-,Gras"&amp;K0070C0NATIONAUX PETANQUE - POULES - PRIX VAINQUEURS ET FINALISTES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104" customWidth="1"/>
    <col min="2" max="3" width="21.7109375" style="104" customWidth="1"/>
    <col min="4" max="5" width="25.7109375" style="104" customWidth="1"/>
    <col min="6" max="16384" width="11.421875" style="104" customWidth="1"/>
  </cols>
  <sheetData>
    <row r="1" spans="1:5" ht="23.25">
      <c r="A1" s="557" t="s">
        <v>145</v>
      </c>
      <c r="B1" s="557"/>
      <c r="C1" s="557"/>
      <c r="D1" s="557"/>
      <c r="E1" s="557"/>
    </row>
    <row r="2" spans="1:5" ht="21.75" customHeight="1">
      <c r="A2" s="146" t="s">
        <v>92</v>
      </c>
      <c r="B2" s="558">
        <f>IF('POULES PARTIE PERDUE'!C2=0,"",'POULES PARTIE PERDUE'!C2)</f>
      </c>
      <c r="C2" s="559"/>
      <c r="D2" s="562"/>
      <c r="E2" s="563"/>
    </row>
    <row r="3" spans="1:5" ht="21.75" customHeight="1">
      <c r="A3" s="147" t="s">
        <v>126</v>
      </c>
      <c r="B3" s="744">
        <f>IF('POULES PARTIE PERDUE'!C3=0,"",'POULES PARTIE PERDUE'!C3)</f>
      </c>
      <c r="C3" s="745"/>
      <c r="D3" s="564"/>
      <c r="E3" s="565"/>
    </row>
    <row r="4" spans="1:5" ht="21.75" customHeight="1">
      <c r="A4" s="147" t="s">
        <v>124</v>
      </c>
      <c r="B4" s="744">
        <f>IF('POULES PARTIE PERDUE'!C4=0,"",'POULES PARTIE PERDUE'!C4)</f>
      </c>
      <c r="C4" s="745"/>
      <c r="D4" s="564"/>
      <c r="E4" s="565"/>
    </row>
    <row r="5" spans="1:5" ht="21.75" customHeight="1">
      <c r="A5" s="147" t="s">
        <v>125</v>
      </c>
      <c r="B5" s="744">
        <f>IF('POULES PARTIE PERDUE'!C5=0,"",'POULES PARTIE PERDUE'!C5)</f>
      </c>
      <c r="C5" s="745"/>
      <c r="D5" s="564"/>
      <c r="E5" s="565"/>
    </row>
    <row r="6" spans="1:5" ht="21.75" customHeight="1">
      <c r="A6" s="147" t="s">
        <v>78</v>
      </c>
      <c r="B6" s="744">
        <f>IF('POULES PARTIE PERDUE'!C6=0,"",'POULES PARTIE PERDUE'!C6)</f>
      </c>
      <c r="C6" s="745"/>
      <c r="D6" s="564"/>
      <c r="E6" s="565"/>
    </row>
    <row r="7" spans="1:5" ht="21.75" customHeight="1">
      <c r="A7" s="148" t="s">
        <v>60</v>
      </c>
      <c r="B7" s="752">
        <f>IF('POULES PARTIE PERDUE'!C7=0,"",'POULES PARTIE PERDUE'!C7)</f>
      </c>
      <c r="C7" s="753"/>
      <c r="D7" s="566"/>
      <c r="E7" s="567"/>
    </row>
    <row r="8" spans="1:5" ht="4.5" customHeight="1">
      <c r="A8" s="148"/>
      <c r="B8" s="239"/>
      <c r="C8" s="239"/>
      <c r="D8" s="160"/>
      <c r="E8" s="161"/>
    </row>
    <row r="9" spans="1:5" ht="24.75" customHeight="1">
      <c r="A9" s="149" t="s">
        <v>115</v>
      </c>
      <c r="B9" s="149" t="s">
        <v>93</v>
      </c>
      <c r="C9" s="149" t="s">
        <v>36</v>
      </c>
      <c r="D9" s="746" t="s">
        <v>154</v>
      </c>
      <c r="E9" s="747"/>
    </row>
    <row r="10" spans="1:5" ht="24.75" customHeight="1">
      <c r="A10" s="239">
        <f>SUM('POULES PARTIE PERDUE'!I6)</f>
        <v>0</v>
      </c>
      <c r="B10" s="240">
        <f>SUM('POULES PARTIE PERDUE'!J6)</f>
        <v>0</v>
      </c>
      <c r="C10" s="241">
        <f>SUM('POULES PARTIE PERDUE'!K6)</f>
        <v>0</v>
      </c>
      <c r="D10" s="748">
        <f>SUM(B12*50%)</f>
        <v>0</v>
      </c>
      <c r="E10" s="749"/>
    </row>
    <row r="11" spans="1:5" ht="24.75" customHeight="1">
      <c r="A11" s="149" t="s">
        <v>94</v>
      </c>
      <c r="B11" s="742">
        <f>SUM('POULES PARTIE PERDUE'!I2)</f>
        <v>0</v>
      </c>
      <c r="C11" s="743"/>
      <c r="D11" s="750" t="s">
        <v>155</v>
      </c>
      <c r="E11" s="751"/>
    </row>
    <row r="12" spans="1:5" ht="24.75" customHeight="1">
      <c r="A12" s="150" t="s">
        <v>95</v>
      </c>
      <c r="B12" s="742">
        <f>SUM('POULES PARTIE PERDUE'!K7)</f>
        <v>0</v>
      </c>
      <c r="C12" s="743"/>
      <c r="D12" s="748">
        <f>SUM(B12*25%)</f>
        <v>0</v>
      </c>
      <c r="E12" s="749"/>
    </row>
    <row r="13" spans="1:5" ht="4.5" customHeight="1">
      <c r="A13" s="151"/>
      <c r="B13" s="152"/>
      <c r="C13" s="152"/>
      <c r="D13" s="153"/>
      <c r="E13" s="154"/>
    </row>
    <row r="14" spans="1:5" ht="23.25">
      <c r="A14" s="568" t="s">
        <v>96</v>
      </c>
      <c r="B14" s="569"/>
      <c r="C14" s="569"/>
      <c r="D14" s="569"/>
      <c r="E14" s="570"/>
    </row>
    <row r="15" spans="1:5" ht="42">
      <c r="A15" s="155" t="s">
        <v>97</v>
      </c>
      <c r="B15" s="165" t="s">
        <v>98</v>
      </c>
      <c r="C15" s="165" t="s">
        <v>82</v>
      </c>
      <c r="D15" s="165" t="s">
        <v>117</v>
      </c>
      <c r="E15" s="179" t="s">
        <v>119</v>
      </c>
    </row>
    <row r="16" spans="1:5" ht="18.75" customHeight="1">
      <c r="A16" s="149" t="s">
        <v>112</v>
      </c>
      <c r="B16" s="242">
        <f>('POULES PARTIE PERDUE'!B23)</f>
        <v>0</v>
      </c>
      <c r="C16" s="243">
        <f>SUM('POULES PARTIE PERDUE'!C23)</f>
        <v>0</v>
      </c>
      <c r="D16" s="243">
        <f>SUM('POULES PARTIE PERDUE'!D23)</f>
        <v>0</v>
      </c>
      <c r="E16" s="244">
        <f>SUM('POULES PARTIE PERDUE'!E23)</f>
        <v>0</v>
      </c>
    </row>
    <row r="17" spans="1:5" ht="18.75">
      <c r="A17" s="149" t="s">
        <v>99</v>
      </c>
      <c r="B17" s="242">
        <f>('POULES PARTIE PERDUE'!B24)</f>
        <v>0</v>
      </c>
      <c r="C17" s="243">
        <f>SUM('POULES PARTIE PERDUE'!C24)</f>
        <v>0</v>
      </c>
      <c r="D17" s="243">
        <f>SUM('POULES PARTIE PERDUE'!D24)</f>
        <v>0</v>
      </c>
      <c r="E17" s="244">
        <f>SUM('POULES PARTIE PERDUE'!E24)</f>
        <v>0</v>
      </c>
    </row>
    <row r="18" spans="1:5" ht="18.75">
      <c r="A18" s="149" t="s">
        <v>85</v>
      </c>
      <c r="B18" s="242">
        <f>('POULES PARTIE PERDUE'!B25)</f>
        <v>0</v>
      </c>
      <c r="C18" s="243">
        <f>SUM('POULES PARTIE PERDUE'!C25)</f>
        <v>0</v>
      </c>
      <c r="D18" s="243">
        <f>SUM('POULES PARTIE PERDUE'!D25)</f>
        <v>0</v>
      </c>
      <c r="E18" s="244">
        <f>SUM('POULES PARTIE PERDUE'!E25)</f>
        <v>0</v>
      </c>
    </row>
    <row r="19" spans="1:5" ht="18.75">
      <c r="A19" s="149" t="s">
        <v>86</v>
      </c>
      <c r="B19" s="242">
        <f>('POULES PARTIE PERDUE'!B26)</f>
        <v>0</v>
      </c>
      <c r="C19" s="243">
        <f>SUM('POULES PARTIE PERDUE'!C26)</f>
        <v>0</v>
      </c>
      <c r="D19" s="243">
        <f>SUM('POULES PARTIE PERDUE'!D26)</f>
        <v>0</v>
      </c>
      <c r="E19" s="244">
        <f>SUM('POULES PARTIE PERDUE'!E26)</f>
        <v>0</v>
      </c>
    </row>
    <row r="20" spans="1:5" ht="18.75">
      <c r="A20" s="149" t="s">
        <v>87</v>
      </c>
      <c r="B20" s="242">
        <f>('POULES PARTIE PERDUE'!B27)</f>
        <v>0</v>
      </c>
      <c r="C20" s="243">
        <f>SUM('POULES PARTIE PERDUE'!C27)</f>
        <v>0</v>
      </c>
      <c r="D20" s="243">
        <f>SUM('POULES PARTIE PERDUE'!D27)</f>
        <v>0</v>
      </c>
      <c r="E20" s="244">
        <f>SUM('POULES PARTIE PERDUE'!E27)</f>
        <v>0</v>
      </c>
    </row>
    <row r="21" spans="1:5" ht="18.75">
      <c r="A21" s="89" t="s">
        <v>88</v>
      </c>
      <c r="B21" s="242">
        <f>('POULES PARTIE PERDUE'!B28)</f>
        <v>0</v>
      </c>
      <c r="C21" s="243">
        <f>SUM('POULES PARTIE PERDUE'!C28)</f>
        <v>0</v>
      </c>
      <c r="D21" s="243">
        <f>SUM('POULES PARTIE PERDUE'!D28)</f>
        <v>0</v>
      </c>
      <c r="E21" s="244">
        <f>SUM('POULES PARTIE PERDUE'!E28)</f>
        <v>0</v>
      </c>
    </row>
    <row r="22" spans="1:5" ht="18.75">
      <c r="A22" s="89" t="s">
        <v>89</v>
      </c>
      <c r="B22" s="242">
        <f>('POULES PARTIE PERDUE'!B29)</f>
        <v>0</v>
      </c>
      <c r="C22" s="243">
        <f>SUM('POULES PARTIE PERDUE'!C29)</f>
        <v>0</v>
      </c>
      <c r="D22" s="243">
        <f>SUM('POULES PARTIE PERDUE'!D29)</f>
        <v>0</v>
      </c>
      <c r="E22" s="244">
        <f>SUM('POULES PARTIE PERDUE'!E29)</f>
        <v>0</v>
      </c>
    </row>
    <row r="23" spans="1:5" ht="18.75">
      <c r="A23" s="89" t="s">
        <v>107</v>
      </c>
      <c r="B23" s="242">
        <f>('POULES PARTIE PERDUE'!B30)</f>
        <v>0</v>
      </c>
      <c r="C23" s="243">
        <f>SUM('POULES PARTIE PERDUE'!C30)</f>
        <v>0</v>
      </c>
      <c r="D23" s="243">
        <f>SUM('POULES PARTIE PERDUE'!D30)</f>
        <v>0</v>
      </c>
      <c r="E23" s="244">
        <f>SUM('POULES PARTIE PERDUE'!E30)</f>
        <v>0</v>
      </c>
    </row>
    <row r="24" spans="1:5" ht="18.75">
      <c r="A24" s="89" t="s">
        <v>113</v>
      </c>
      <c r="B24" s="242">
        <f>('POULES PARTIE PERDUE'!B31)</f>
        <v>2</v>
      </c>
      <c r="C24" s="243">
        <f>SUM('POULES PARTIE PERDUE'!C31)</f>
        <v>0</v>
      </c>
      <c r="D24" s="243">
        <f>SUM('POULES PARTIE PERDUE'!D31)</f>
        <v>0</v>
      </c>
      <c r="E24" s="244">
        <f>SUM('POULES PARTIE PERDUE'!E31)</f>
        <v>0</v>
      </c>
    </row>
    <row r="25" spans="1:5" ht="18.75">
      <c r="A25" s="89" t="s">
        <v>108</v>
      </c>
      <c r="B25" s="242">
        <f>('POULES PARTIE PERDUE'!B32)</f>
        <v>1</v>
      </c>
      <c r="C25" s="243">
        <f>SUM('POULES PARTIE PERDUE'!C32)</f>
        <v>0</v>
      </c>
      <c r="D25" s="243">
        <f>SUM('POULES PARTIE PERDUE'!D32)</f>
        <v>0</v>
      </c>
      <c r="E25" s="244">
        <f>SUM('POULES PARTIE PERDUE'!E32)</f>
        <v>0</v>
      </c>
    </row>
    <row r="26" spans="1:5" ht="18.75">
      <c r="A26" s="89" t="s">
        <v>74</v>
      </c>
      <c r="B26" s="242">
        <f>('POULES PARTIE PERDUE'!B33)</f>
        <v>1</v>
      </c>
      <c r="C26" s="243">
        <f>SUM('POULES PARTIE PERDUE'!C33)</f>
        <v>0</v>
      </c>
      <c r="D26" s="243">
        <f>SUM('POULES PARTIE PERDUE'!D33)</f>
        <v>0</v>
      </c>
      <c r="E26" s="244">
        <f>SUM('POULES PARTIE PERDUE'!E33)</f>
        <v>0</v>
      </c>
    </row>
    <row r="27" spans="1:5" ht="21">
      <c r="A27" s="156"/>
      <c r="B27" s="245"/>
      <c r="C27" s="246"/>
      <c r="D27" s="247">
        <f>SUM('POULES PARTIE PERDUE'!D34)</f>
        <v>0</v>
      </c>
      <c r="E27" s="248">
        <v>8</v>
      </c>
    </row>
    <row r="28" spans="1:5" ht="19.5" customHeight="1">
      <c r="A28" s="180" t="s">
        <v>120</v>
      </c>
      <c r="B28" s="182" t="s">
        <v>122</v>
      </c>
      <c r="C28" s="249">
        <f>SUM('POULES PARTIE PERDUE'!D37)</f>
        <v>0</v>
      </c>
      <c r="D28" s="453"/>
      <c r="E28" s="157"/>
    </row>
    <row r="29" spans="1:5" ht="19.5" customHeight="1">
      <c r="A29" s="181" t="s">
        <v>121</v>
      </c>
      <c r="B29" s="182" t="s">
        <v>122</v>
      </c>
      <c r="C29" s="249">
        <f>SUM('POULES PARTIE PERDUE'!D38)</f>
        <v>0</v>
      </c>
      <c r="D29" s="158"/>
      <c r="E29" s="145"/>
    </row>
    <row r="30" spans="1:5" ht="15">
      <c r="A30" s="159"/>
      <c r="B30" s="145"/>
      <c r="C30" s="145"/>
      <c r="D30" s="158"/>
      <c r="E30" s="145"/>
    </row>
  </sheetData>
  <sheetProtection password="E574" sheet="1" objects="1"/>
  <mergeCells count="15">
    <mergeCell ref="D12:E12"/>
    <mergeCell ref="B12:C12"/>
    <mergeCell ref="A14:E14"/>
    <mergeCell ref="A1:E1"/>
    <mergeCell ref="B2:C2"/>
    <mergeCell ref="B3:C3"/>
    <mergeCell ref="B6:C6"/>
    <mergeCell ref="B7:C7"/>
    <mergeCell ref="B11:C11"/>
    <mergeCell ref="B4:C4"/>
    <mergeCell ref="B5:C5"/>
    <mergeCell ref="D9:E9"/>
    <mergeCell ref="D10:E10"/>
    <mergeCell ref="D2:E7"/>
    <mergeCell ref="D11:E11"/>
  </mergeCell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5" r:id="rId2"/>
  <headerFooter>
    <oddHeader>&amp;C&amp;"-,Gras"&amp;K0070C0NATIONAUX PETANQUE - POULES - PRIX VAINQUEURS ET FINALISTES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7"/>
  <sheetViews>
    <sheetView showGridLines="0" zoomScaleSheetLayoutView="10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105" customWidth="1"/>
    <col min="2" max="2" width="23.7109375" style="96" customWidth="1"/>
    <col min="3" max="3" width="31.421875" style="105" customWidth="1"/>
    <col min="4" max="4" width="15.7109375" style="96" customWidth="1"/>
    <col min="5" max="5" width="10.140625" style="105" customWidth="1"/>
    <col min="6" max="6" width="11.140625" style="105" customWidth="1"/>
    <col min="7" max="7" width="23.140625" style="105" customWidth="1"/>
    <col min="8" max="16384" width="14.7109375" style="105" customWidth="1"/>
  </cols>
  <sheetData>
    <row r="1" spans="1:12" ht="21.75" customHeight="1">
      <c r="A1" s="717"/>
      <c r="B1" s="718" t="s">
        <v>133</v>
      </c>
      <c r="C1" s="718"/>
      <c r="D1" s="718"/>
      <c r="E1" s="718"/>
      <c r="F1" s="718"/>
      <c r="G1" s="8"/>
      <c r="H1" s="8"/>
      <c r="I1" s="8"/>
      <c r="J1" s="8"/>
      <c r="K1" s="8"/>
      <c r="L1" s="8"/>
    </row>
    <row r="2" spans="1:12" ht="21.75" customHeight="1">
      <c r="A2" s="717"/>
      <c r="B2" s="719" t="s">
        <v>55</v>
      </c>
      <c r="C2" s="719"/>
      <c r="D2" s="719"/>
      <c r="E2" s="719"/>
      <c r="F2" s="719"/>
      <c r="G2" s="9"/>
      <c r="H2" s="9"/>
      <c r="I2" s="9"/>
      <c r="J2" s="9"/>
      <c r="K2" s="9"/>
      <c r="L2" s="9"/>
    </row>
    <row r="3" spans="1:12" ht="21.75" customHeight="1">
      <c r="A3" s="717"/>
      <c r="B3" s="719" t="s">
        <v>0</v>
      </c>
      <c r="C3" s="719"/>
      <c r="D3" s="719"/>
      <c r="E3" s="719"/>
      <c r="F3" s="719"/>
      <c r="G3" s="10"/>
      <c r="H3" s="10"/>
      <c r="I3" s="10"/>
      <c r="J3" s="10"/>
      <c r="K3" s="10"/>
      <c r="L3" s="10"/>
    </row>
    <row r="4" spans="1:12" ht="9" customHeight="1">
      <c r="A4" s="282"/>
      <c r="B4" s="283"/>
      <c r="C4" s="283"/>
      <c r="D4" s="283"/>
      <c r="E4" s="283"/>
      <c r="F4" s="283"/>
      <c r="G4" s="10"/>
      <c r="H4" s="10"/>
      <c r="I4" s="10"/>
      <c r="J4" s="10"/>
      <c r="K4" s="10"/>
      <c r="L4" s="10"/>
    </row>
    <row r="5" spans="1:12" ht="24.75" customHeight="1">
      <c r="A5" s="720" t="s">
        <v>104</v>
      </c>
      <c r="B5" s="720"/>
      <c r="C5" s="720"/>
      <c r="D5" s="720"/>
      <c r="E5" s="720"/>
      <c r="F5" s="720"/>
      <c r="G5" s="11"/>
      <c r="H5" s="11"/>
      <c r="I5" s="11"/>
      <c r="J5" s="11"/>
      <c r="K5" s="11"/>
      <c r="L5" s="11"/>
    </row>
    <row r="6" spans="1:12" ht="18" customHeight="1">
      <c r="A6" s="721" t="s">
        <v>146</v>
      </c>
      <c r="B6" s="722"/>
      <c r="C6" s="722"/>
      <c r="D6" s="722"/>
      <c r="E6" s="722"/>
      <c r="F6" s="723"/>
      <c r="G6" s="11"/>
      <c r="H6" s="11"/>
      <c r="I6" s="11"/>
      <c r="J6" s="11"/>
      <c r="K6" s="11"/>
      <c r="L6" s="11"/>
    </row>
    <row r="7" spans="1:6" ht="18" customHeight="1">
      <c r="A7" s="283"/>
      <c r="B7" s="724" t="s">
        <v>127</v>
      </c>
      <c r="C7" s="187" t="s">
        <v>52</v>
      </c>
      <c r="D7" s="212">
        <f>IF('POULES PARTIE PERDUE'!C4=0,"",'POULES PARTIE PERDUE'!C4)</f>
      </c>
      <c r="F7" s="109"/>
    </row>
    <row r="8" spans="1:6" ht="18" customHeight="1">
      <c r="A8" s="283"/>
      <c r="B8" s="607"/>
      <c r="C8" s="187" t="s">
        <v>50</v>
      </c>
      <c r="D8" s="212">
        <f>IF('POULES PARTIE PERDUE'!C3=0,"",'POULES PARTIE PERDUE'!C3)</f>
      </c>
      <c r="E8" s="108"/>
      <c r="F8" s="109"/>
    </row>
    <row r="9" spans="1:5" ht="18" customHeight="1">
      <c r="A9" s="283"/>
      <c r="B9" s="607"/>
      <c r="C9" s="187" t="s">
        <v>8</v>
      </c>
      <c r="D9" s="212">
        <f>IF('POULES PARTIE PERDUE'!C6=0,"",'POULES PARTIE PERDUE'!C6)</f>
      </c>
      <c r="E9" s="108"/>
    </row>
    <row r="10" spans="1:5" ht="18" customHeight="1">
      <c r="A10" s="283"/>
      <c r="B10" s="607"/>
      <c r="C10" s="187" t="s">
        <v>62</v>
      </c>
      <c r="D10" s="212">
        <f>IF('POULES PARTIE PERDUE'!C5=0,"",'POULES PARTIE PERDUE'!C5)</f>
      </c>
      <c r="E10" s="108"/>
    </row>
    <row r="11" spans="1:5" ht="9" customHeight="1">
      <c r="A11" s="714"/>
      <c r="B11" s="714"/>
      <c r="C11" s="714"/>
      <c r="D11" s="12"/>
      <c r="E11" s="13"/>
    </row>
    <row r="12" spans="1:6" ht="18" customHeight="1">
      <c r="A12" s="715" t="s">
        <v>61</v>
      </c>
      <c r="B12" s="716"/>
      <c r="C12" s="341"/>
      <c r="D12" s="66" t="s">
        <v>60</v>
      </c>
      <c r="E12" s="725">
        <f>IF('POULES PARTIE PERDUE'!C7=0,"",'POULES PARTIE PERDUE'!C7)</f>
      </c>
      <c r="F12" s="726"/>
    </row>
    <row r="13" spans="1:7" ht="18" customHeight="1">
      <c r="A13" s="692" t="s">
        <v>48</v>
      </c>
      <c r="B13" s="693"/>
      <c r="C13" s="693"/>
      <c r="D13" s="694"/>
      <c r="E13" s="684"/>
      <c r="F13" s="685"/>
      <c r="G13" s="14"/>
    </row>
    <row r="14" spans="1:7" ht="18" customHeight="1">
      <c r="A14" s="460"/>
      <c r="B14" s="22" t="s">
        <v>72</v>
      </c>
      <c r="C14" s="59" t="s">
        <v>45</v>
      </c>
      <c r="D14" s="686" t="s">
        <v>59</v>
      </c>
      <c r="E14" s="687"/>
      <c r="F14" s="688"/>
      <c r="G14" s="14"/>
    </row>
    <row r="15" spans="1:7" ht="18" customHeight="1">
      <c r="A15" s="23" t="s">
        <v>46</v>
      </c>
      <c r="B15" s="342"/>
      <c r="C15" s="213">
        <f>IF('POULES PARTIE PERDUE'!C2=0,"",'POULES PARTIE PERDUE'!C2)</f>
      </c>
      <c r="D15" s="689"/>
      <c r="E15" s="690"/>
      <c r="F15" s="691"/>
      <c r="G15" s="14"/>
    </row>
    <row r="16" spans="1:6" ht="18" customHeight="1">
      <c r="A16" s="23" t="s">
        <v>47</v>
      </c>
      <c r="B16" s="343"/>
      <c r="C16" s="344"/>
      <c r="D16" s="689"/>
      <c r="E16" s="690"/>
      <c r="F16" s="691"/>
    </row>
    <row r="17" spans="1:6" ht="18" customHeight="1">
      <c r="A17" s="23" t="s">
        <v>35</v>
      </c>
      <c r="B17" s="342"/>
      <c r="C17" s="214">
        <f>IF('POULES PARTIE PERDUE'!C8=0,"",'POULES PARTIE PERDUE'!C8)</f>
      </c>
      <c r="D17" s="689"/>
      <c r="E17" s="705"/>
      <c r="F17" s="604"/>
    </row>
    <row r="18" spans="1:6" ht="18" customHeight="1">
      <c r="A18" s="706" t="s">
        <v>64</v>
      </c>
      <c r="B18" s="707"/>
      <c r="C18" s="708"/>
      <c r="D18" s="709"/>
      <c r="E18" s="708"/>
      <c r="F18" s="709"/>
    </row>
    <row r="19" spans="1:4" ht="18" customHeight="1">
      <c r="A19" s="710" t="s">
        <v>130</v>
      </c>
      <c r="B19" s="711"/>
      <c r="C19" s="711"/>
      <c r="D19" s="712"/>
    </row>
    <row r="20" spans="1:4" ht="18" customHeight="1">
      <c r="A20" s="81" t="s">
        <v>100</v>
      </c>
      <c r="B20" s="215">
        <f>IF('POULES PARTIE PERDUE'!F12=3,"X","")</f>
      </c>
      <c r="C20" s="76" t="s">
        <v>67</v>
      </c>
      <c r="D20" s="345"/>
    </row>
    <row r="21" spans="1:4" ht="18" customHeight="1">
      <c r="A21" s="81" t="s">
        <v>101</v>
      </c>
      <c r="B21" s="215">
        <f>IF('POULES PARTIE PERDUE'!F12=2,"X","")</f>
      </c>
      <c r="C21" s="106" t="s">
        <v>102</v>
      </c>
      <c r="D21" s="345"/>
    </row>
    <row r="22" spans="1:4" ht="18" customHeight="1">
      <c r="A22" s="81" t="s">
        <v>68</v>
      </c>
      <c r="B22" s="215">
        <f>IF('POULES PARTIE PERDUE'!F12=1,"X","")</f>
      </c>
      <c r="C22" s="76" t="s">
        <v>58</v>
      </c>
      <c r="D22" s="345"/>
    </row>
    <row r="23" spans="1:4" ht="18" customHeight="1">
      <c r="A23" s="81"/>
      <c r="B23" s="215"/>
      <c r="C23" s="76" t="s">
        <v>69</v>
      </c>
      <c r="D23" s="345"/>
    </row>
    <row r="24" spans="1:4" ht="3.75" customHeight="1">
      <c r="A24" s="79"/>
      <c r="B24" s="77"/>
      <c r="C24" s="78"/>
      <c r="D24" s="77"/>
    </row>
    <row r="25" spans="1:3" ht="17.25" customHeight="1">
      <c r="A25" s="713"/>
      <c r="B25" s="713"/>
      <c r="C25" s="1"/>
    </row>
    <row r="26" spans="1:5" ht="18" customHeight="1">
      <c r="A26" s="695" t="s">
        <v>10</v>
      </c>
      <c r="B26" s="696"/>
      <c r="C26" s="697" t="s">
        <v>33</v>
      </c>
      <c r="D26" s="698"/>
      <c r="E26" s="698"/>
    </row>
    <row r="27" spans="1:5" ht="21.75" customHeight="1">
      <c r="A27" s="62" t="s">
        <v>11</v>
      </c>
      <c r="B27" s="346"/>
      <c r="C27" s="699"/>
      <c r="D27" s="700"/>
      <c r="E27" s="701"/>
    </row>
    <row r="28" spans="1:5" ht="21.75" customHeight="1">
      <c r="A28" s="63" t="s">
        <v>12</v>
      </c>
      <c r="B28" s="347"/>
      <c r="C28" s="702"/>
      <c r="D28" s="703"/>
      <c r="E28" s="704"/>
    </row>
    <row r="29" spans="1:6" ht="6" customHeight="1">
      <c r="A29" s="51"/>
      <c r="B29" s="52"/>
      <c r="C29" s="53"/>
      <c r="D29" s="53"/>
      <c r="E29" s="53"/>
      <c r="F29" s="54"/>
    </row>
    <row r="30" spans="1:6" ht="18" customHeight="1">
      <c r="A30" s="656" t="s">
        <v>65</v>
      </c>
      <c r="B30" s="656"/>
      <c r="C30" s="656"/>
      <c r="D30" s="656"/>
      <c r="E30" s="656"/>
      <c r="F30" s="656"/>
    </row>
    <row r="31" spans="1:6" ht="18" customHeight="1">
      <c r="A31" s="668" t="s">
        <v>131</v>
      </c>
      <c r="B31" s="668"/>
      <c r="C31" s="669"/>
      <c r="D31" s="348"/>
      <c r="E31" s="61"/>
      <c r="F31" s="61"/>
    </row>
    <row r="32" spans="1:6" ht="18" customHeight="1">
      <c r="A32" s="670" t="s">
        <v>23</v>
      </c>
      <c r="B32" s="670"/>
      <c r="C32" s="670"/>
      <c r="D32" s="670"/>
      <c r="E32" s="670"/>
      <c r="F32" s="670"/>
    </row>
    <row r="33" spans="1:6" ht="51.75" customHeight="1">
      <c r="A33" s="657"/>
      <c r="B33" s="676"/>
      <c r="C33" s="676"/>
      <c r="D33" s="676"/>
      <c r="E33" s="676"/>
      <c r="F33" s="677"/>
    </row>
    <row r="34" spans="1:6" ht="18" customHeight="1">
      <c r="A34" s="675" t="s">
        <v>51</v>
      </c>
      <c r="B34" s="675"/>
      <c r="C34" s="675"/>
      <c r="D34" s="675"/>
      <c r="E34" s="675"/>
      <c r="F34" s="675"/>
    </row>
    <row r="35" spans="1:7" ht="49.5" customHeight="1">
      <c r="A35" s="657"/>
      <c r="B35" s="676"/>
      <c r="C35" s="676"/>
      <c r="D35" s="676"/>
      <c r="E35" s="676"/>
      <c r="F35" s="677"/>
      <c r="G35" s="68"/>
    </row>
    <row r="36" spans="1:4" ht="18" customHeight="1">
      <c r="A36" s="678" t="s">
        <v>32</v>
      </c>
      <c r="B36" s="678"/>
      <c r="C36" s="679">
        <f>IF(C16=0,"",C16)</f>
      </c>
      <c r="D36" s="680"/>
    </row>
    <row r="37" spans="1:4" ht="18" customHeight="1">
      <c r="A37" s="681" t="s">
        <v>22</v>
      </c>
      <c r="B37" s="681"/>
      <c r="C37" s="666">
        <f>IF(C16=0,"",C16)</f>
      </c>
      <c r="D37" s="667"/>
    </row>
    <row r="38" spans="1:4" ht="9" customHeight="1">
      <c r="A38" s="285"/>
      <c r="B38" s="285"/>
      <c r="C38" s="24"/>
      <c r="D38" s="24"/>
    </row>
    <row r="39" spans="1:6" ht="18" customHeight="1">
      <c r="A39" s="656" t="s">
        <v>56</v>
      </c>
      <c r="B39" s="656"/>
      <c r="C39" s="656"/>
      <c r="D39" s="656"/>
      <c r="E39" s="656"/>
      <c r="F39" s="656"/>
    </row>
    <row r="40" spans="1:6" ht="49.5" customHeight="1">
      <c r="A40" s="657"/>
      <c r="B40" s="658"/>
      <c r="C40" s="658"/>
      <c r="D40" s="658"/>
      <c r="E40" s="658"/>
      <c r="F40" s="659"/>
    </row>
    <row r="41" spans="1:4" ht="18" customHeight="1">
      <c r="A41" s="660" t="s">
        <v>70</v>
      </c>
      <c r="B41" s="661"/>
      <c r="C41" s="662">
        <f>IF(C15=0,"",C15)</f>
      </c>
      <c r="D41" s="663"/>
    </row>
    <row r="42" spans="1:4" ht="18" customHeight="1">
      <c r="A42" s="664" t="s">
        <v>57</v>
      </c>
      <c r="B42" s="665"/>
      <c r="C42" s="666">
        <f>IF(C15=0,"",C15)</f>
      </c>
      <c r="D42" s="667"/>
    </row>
    <row r="43" spans="1:6" ht="53.25" customHeight="1" hidden="1">
      <c r="A43" s="1"/>
      <c r="B43" s="15"/>
      <c r="D43" s="15"/>
      <c r="E43" s="15"/>
      <c r="F43" s="15"/>
    </row>
    <row r="44" spans="1:6" ht="18" customHeight="1" thickBot="1">
      <c r="A44" s="671" t="s">
        <v>15</v>
      </c>
      <c r="B44" s="672"/>
      <c r="C44" s="672"/>
      <c r="D44" s="672"/>
      <c r="E44" s="672"/>
      <c r="F44" s="672"/>
    </row>
    <row r="45" spans="1:6" ht="15" customHeight="1" thickTop="1">
      <c r="A45" s="90" t="s">
        <v>1</v>
      </c>
      <c r="B45" s="188" t="s">
        <v>2</v>
      </c>
      <c r="C45" s="623" t="s">
        <v>3</v>
      </c>
      <c r="D45" s="188" t="s">
        <v>1</v>
      </c>
      <c r="E45" s="625" t="s">
        <v>4</v>
      </c>
      <c r="F45" s="673"/>
    </row>
    <row r="46" spans="1:6" ht="15" customHeight="1" thickBot="1">
      <c r="A46" s="91" t="s">
        <v>5</v>
      </c>
      <c r="B46" s="189" t="s">
        <v>6</v>
      </c>
      <c r="C46" s="624"/>
      <c r="D46" s="189" t="s">
        <v>7</v>
      </c>
      <c r="E46" s="626"/>
      <c r="F46" s="674"/>
    </row>
    <row r="47" spans="1:6" ht="15" customHeight="1" thickBot="1" thickTop="1">
      <c r="A47" s="584" t="s">
        <v>42</v>
      </c>
      <c r="B47" s="585"/>
      <c r="C47" s="585"/>
      <c r="D47" s="585"/>
      <c r="E47" s="585"/>
      <c r="F47" s="586"/>
    </row>
    <row r="48" spans="1:6" ht="15" customHeight="1" thickTop="1">
      <c r="A48" s="349"/>
      <c r="B48" s="350"/>
      <c r="C48" s="350"/>
      <c r="D48" s="351"/>
      <c r="E48" s="571"/>
      <c r="F48" s="33"/>
    </row>
    <row r="49" spans="1:6" ht="15" customHeight="1">
      <c r="A49" s="352"/>
      <c r="B49" s="353"/>
      <c r="C49" s="353"/>
      <c r="D49" s="354"/>
      <c r="E49" s="572"/>
      <c r="F49" s="34"/>
    </row>
    <row r="50" spans="1:6" ht="15" customHeight="1" thickBot="1">
      <c r="A50" s="355"/>
      <c r="B50" s="356"/>
      <c r="C50" s="356"/>
      <c r="D50" s="357"/>
      <c r="E50" s="573"/>
      <c r="F50" s="35"/>
    </row>
    <row r="51" spans="1:6" ht="15" customHeight="1" thickTop="1">
      <c r="A51" s="358"/>
      <c r="B51" s="359"/>
      <c r="C51" s="359"/>
      <c r="D51" s="360"/>
      <c r="E51" s="571"/>
      <c r="F51" s="36"/>
    </row>
    <row r="52" spans="1:6" ht="15" customHeight="1">
      <c r="A52" s="361"/>
      <c r="B52" s="362"/>
      <c r="C52" s="362"/>
      <c r="D52" s="363"/>
      <c r="E52" s="572"/>
      <c r="F52" s="37"/>
    </row>
    <row r="53" spans="1:6" ht="15" customHeight="1" thickBot="1">
      <c r="A53" s="364"/>
      <c r="B53" s="365"/>
      <c r="C53" s="365"/>
      <c r="D53" s="366"/>
      <c r="E53" s="573"/>
      <c r="F53" s="38"/>
    </row>
    <row r="54" spans="1:6" ht="15" customHeight="1" thickTop="1">
      <c r="A54" s="349"/>
      <c r="B54" s="350"/>
      <c r="C54" s="350"/>
      <c r="D54" s="367"/>
      <c r="E54" s="571"/>
      <c r="F54" s="33"/>
    </row>
    <row r="55" spans="1:6" ht="15" customHeight="1">
      <c r="A55" s="352"/>
      <c r="B55" s="353"/>
      <c r="C55" s="353"/>
      <c r="D55" s="354"/>
      <c r="E55" s="572"/>
      <c r="F55" s="34"/>
    </row>
    <row r="56" spans="1:6" ht="15" customHeight="1" thickBot="1">
      <c r="A56" s="355"/>
      <c r="B56" s="356"/>
      <c r="C56" s="356"/>
      <c r="D56" s="368"/>
      <c r="E56" s="573"/>
      <c r="F56" s="35"/>
    </row>
    <row r="57" spans="1:6" ht="15" customHeight="1" thickTop="1">
      <c r="A57" s="369"/>
      <c r="B57" s="370"/>
      <c r="C57" s="370"/>
      <c r="D57" s="371"/>
      <c r="E57" s="571"/>
      <c r="F57" s="39"/>
    </row>
    <row r="58" spans="1:6" ht="15" customHeight="1">
      <c r="A58" s="372"/>
      <c r="B58" s="373"/>
      <c r="C58" s="373"/>
      <c r="D58" s="374"/>
      <c r="E58" s="572"/>
      <c r="F58" s="40"/>
    </row>
    <row r="59" spans="1:6" ht="15" customHeight="1" thickBot="1">
      <c r="A59" s="375"/>
      <c r="B59" s="376"/>
      <c r="C59" s="376"/>
      <c r="D59" s="377"/>
      <c r="E59" s="573"/>
      <c r="F59" s="41"/>
    </row>
    <row r="60" spans="1:6" ht="15" customHeight="1" thickTop="1">
      <c r="A60" s="349"/>
      <c r="B60" s="350"/>
      <c r="C60" s="350"/>
      <c r="D60" s="351"/>
      <c r="E60" s="571"/>
      <c r="F60" s="33"/>
    </row>
    <row r="61" spans="1:6" ht="15" customHeight="1">
      <c r="A61" s="352"/>
      <c r="B61" s="353"/>
      <c r="C61" s="353"/>
      <c r="D61" s="354"/>
      <c r="E61" s="572"/>
      <c r="F61" s="34"/>
    </row>
    <row r="62" spans="1:6" ht="15" customHeight="1" thickBot="1">
      <c r="A62" s="355"/>
      <c r="B62" s="356"/>
      <c r="C62" s="356"/>
      <c r="D62" s="357"/>
      <c r="E62" s="573"/>
      <c r="F62" s="35"/>
    </row>
    <row r="63" spans="1:6" ht="15" customHeight="1" thickTop="1">
      <c r="A63" s="358"/>
      <c r="B63" s="359"/>
      <c r="C63" s="359"/>
      <c r="D63" s="360"/>
      <c r="E63" s="571"/>
      <c r="F63" s="36"/>
    </row>
    <row r="64" spans="1:6" ht="15" customHeight="1">
      <c r="A64" s="361"/>
      <c r="B64" s="362"/>
      <c r="C64" s="362"/>
      <c r="D64" s="363"/>
      <c r="E64" s="572"/>
      <c r="F64" s="37"/>
    </row>
    <row r="65" spans="1:6" ht="15" customHeight="1" thickBot="1">
      <c r="A65" s="364"/>
      <c r="B65" s="365"/>
      <c r="C65" s="365"/>
      <c r="D65" s="378"/>
      <c r="E65" s="573"/>
      <c r="F65" s="38"/>
    </row>
    <row r="66" spans="1:6" ht="15" customHeight="1" thickTop="1">
      <c r="A66" s="349"/>
      <c r="B66" s="350"/>
      <c r="C66" s="350"/>
      <c r="D66" s="351"/>
      <c r="E66" s="571"/>
      <c r="F66" s="33"/>
    </row>
    <row r="67" spans="1:6" ht="15" customHeight="1">
      <c r="A67" s="352"/>
      <c r="B67" s="353"/>
      <c r="C67" s="353"/>
      <c r="D67" s="354"/>
      <c r="E67" s="572"/>
      <c r="F67" s="34"/>
    </row>
    <row r="68" spans="1:6" ht="15" customHeight="1" thickBot="1">
      <c r="A68" s="355"/>
      <c r="B68" s="356"/>
      <c r="C68" s="356"/>
      <c r="D68" s="357"/>
      <c r="E68" s="573"/>
      <c r="F68" s="35"/>
    </row>
    <row r="69" spans="1:6" ht="15" customHeight="1" thickTop="1">
      <c r="A69" s="369"/>
      <c r="B69" s="370"/>
      <c r="C69" s="370"/>
      <c r="D69" s="379"/>
      <c r="E69" s="571"/>
      <c r="F69" s="39"/>
    </row>
    <row r="70" spans="1:6" ht="15" customHeight="1">
      <c r="A70" s="372"/>
      <c r="B70" s="373"/>
      <c r="C70" s="373"/>
      <c r="D70" s="374"/>
      <c r="E70" s="572"/>
      <c r="F70" s="40"/>
    </row>
    <row r="71" spans="1:6" ht="15" customHeight="1" thickBot="1">
      <c r="A71" s="375"/>
      <c r="B71" s="376"/>
      <c r="C71" s="376"/>
      <c r="D71" s="377"/>
      <c r="E71" s="573"/>
      <c r="F71" s="41"/>
    </row>
    <row r="72" spans="1:6" ht="15" customHeight="1" thickBot="1" thickTop="1">
      <c r="A72" s="650" t="s">
        <v>34</v>
      </c>
      <c r="B72" s="651"/>
      <c r="C72" s="651"/>
      <c r="D72" s="651"/>
      <c r="E72" s="651"/>
      <c r="F72" s="652"/>
    </row>
    <row r="73" spans="1:6" ht="15" customHeight="1" thickTop="1">
      <c r="A73" s="380"/>
      <c r="B73" s="381"/>
      <c r="C73" s="381"/>
      <c r="D73" s="382"/>
      <c r="E73" s="383"/>
      <c r="F73" s="42"/>
    </row>
    <row r="74" spans="1:6" ht="15" customHeight="1">
      <c r="A74" s="384"/>
      <c r="B74" s="385"/>
      <c r="C74" s="385"/>
      <c r="D74" s="386"/>
      <c r="E74" s="387"/>
      <c r="F74" s="43"/>
    </row>
    <row r="75" spans="1:6" ht="15" customHeight="1" thickBot="1">
      <c r="A75" s="388"/>
      <c r="B75" s="389"/>
      <c r="C75" s="389"/>
      <c r="D75" s="390"/>
      <c r="E75" s="391"/>
      <c r="F75" s="44"/>
    </row>
    <row r="76" spans="1:6" ht="15" customHeight="1" thickTop="1">
      <c r="A76" s="392"/>
      <c r="B76" s="393"/>
      <c r="C76" s="393"/>
      <c r="D76" s="394"/>
      <c r="E76" s="383"/>
      <c r="F76" s="45"/>
    </row>
    <row r="77" spans="1:6" ht="15" customHeight="1">
      <c r="A77" s="395"/>
      <c r="B77" s="396"/>
      <c r="C77" s="396"/>
      <c r="D77" s="397"/>
      <c r="E77" s="387"/>
      <c r="F77" s="46"/>
    </row>
    <row r="78" spans="1:6" ht="15" customHeight="1" thickBot="1">
      <c r="A78" s="398"/>
      <c r="B78" s="399"/>
      <c r="C78" s="399"/>
      <c r="D78" s="400"/>
      <c r="E78" s="391"/>
      <c r="F78" s="47"/>
    </row>
    <row r="79" spans="1:6" ht="15" customHeight="1" thickTop="1">
      <c r="A79" s="380"/>
      <c r="B79" s="381"/>
      <c r="C79" s="381"/>
      <c r="D79" s="382"/>
      <c r="E79" s="383"/>
      <c r="F79" s="42"/>
    </row>
    <row r="80" spans="1:6" ht="15" customHeight="1">
      <c r="A80" s="384"/>
      <c r="B80" s="385"/>
      <c r="C80" s="385"/>
      <c r="D80" s="386"/>
      <c r="E80" s="387"/>
      <c r="F80" s="43"/>
    </row>
    <row r="81" spans="1:6" ht="15" customHeight="1" thickBot="1">
      <c r="A81" s="388"/>
      <c r="B81" s="389"/>
      <c r="C81" s="389"/>
      <c r="D81" s="390"/>
      <c r="E81" s="391"/>
      <c r="F81" s="44"/>
    </row>
    <row r="82" spans="1:6" ht="15" customHeight="1" thickTop="1">
      <c r="A82" s="401"/>
      <c r="B82" s="402"/>
      <c r="C82" s="402"/>
      <c r="D82" s="403"/>
      <c r="E82" s="383"/>
      <c r="F82" s="48"/>
    </row>
    <row r="83" spans="1:6" ht="15" customHeight="1">
      <c r="A83" s="404"/>
      <c r="B83" s="405"/>
      <c r="C83" s="405"/>
      <c r="D83" s="406"/>
      <c r="E83" s="387"/>
      <c r="F83" s="49"/>
    </row>
    <row r="84" spans="1:6" ht="15" customHeight="1" thickBot="1">
      <c r="A84" s="70"/>
      <c r="B84" s="71"/>
      <c r="C84" s="71"/>
      <c r="D84" s="72"/>
      <c r="E84" s="92"/>
      <c r="F84" s="50"/>
    </row>
    <row r="85" spans="1:6" ht="15" customHeight="1" thickBot="1" thickTop="1">
      <c r="A85" s="643" t="s">
        <v>24</v>
      </c>
      <c r="B85" s="643"/>
      <c r="C85" s="643"/>
      <c r="D85" s="643"/>
      <c r="E85" s="643"/>
      <c r="F85" s="643"/>
    </row>
    <row r="86" spans="1:6" ht="15" customHeight="1" thickTop="1">
      <c r="A86" s="410"/>
      <c r="B86" s="411"/>
      <c r="C86" s="411"/>
      <c r="D86" s="412"/>
      <c r="E86" s="653"/>
      <c r="F86" s="27"/>
    </row>
    <row r="87" spans="1:6" ht="15" customHeight="1">
      <c r="A87" s="413"/>
      <c r="B87" s="414"/>
      <c r="C87" s="414"/>
      <c r="D87" s="415"/>
      <c r="E87" s="654"/>
      <c r="F87" s="28"/>
    </row>
    <row r="88" spans="1:6" ht="15" customHeight="1" thickBot="1">
      <c r="A88" s="416"/>
      <c r="B88" s="417"/>
      <c r="C88" s="417"/>
      <c r="D88" s="418"/>
      <c r="E88" s="655"/>
      <c r="F88" s="32"/>
    </row>
    <row r="89" spans="1:6" ht="15" customHeight="1" thickTop="1">
      <c r="A89" s="419"/>
      <c r="B89" s="420"/>
      <c r="C89" s="420"/>
      <c r="D89" s="421"/>
      <c r="E89" s="654"/>
      <c r="F89" s="27"/>
    </row>
    <row r="90" spans="1:6" ht="15" customHeight="1">
      <c r="A90" s="422"/>
      <c r="B90" s="423"/>
      <c r="C90" s="423"/>
      <c r="D90" s="424"/>
      <c r="E90" s="654"/>
      <c r="F90" s="28"/>
    </row>
    <row r="91" spans="1:6" ht="15" customHeight="1" thickBot="1">
      <c r="A91" s="425"/>
      <c r="B91" s="426"/>
      <c r="C91" s="426"/>
      <c r="D91" s="427"/>
      <c r="E91" s="655"/>
      <c r="F91" s="29"/>
    </row>
    <row r="92" spans="1:6" ht="15" customHeight="1" thickBot="1" thickTop="1">
      <c r="A92" s="643" t="s">
        <v>13</v>
      </c>
      <c r="B92" s="643"/>
      <c r="C92" s="643"/>
      <c r="D92" s="643"/>
      <c r="E92" s="643"/>
      <c r="F92" s="643"/>
    </row>
    <row r="93" spans="1:6" ht="15" customHeight="1" thickTop="1">
      <c r="A93" s="465"/>
      <c r="B93" s="466"/>
      <c r="C93" s="466"/>
      <c r="D93" s="467"/>
      <c r="E93" s="640"/>
      <c r="F93" s="30"/>
    </row>
    <row r="94" spans="1:6" ht="15" customHeight="1">
      <c r="A94" s="468"/>
      <c r="B94" s="469"/>
      <c r="C94" s="469"/>
      <c r="D94" s="470"/>
      <c r="E94" s="641"/>
      <c r="F94" s="25"/>
    </row>
    <row r="95" spans="1:6" ht="15" customHeight="1" thickBot="1">
      <c r="A95" s="471"/>
      <c r="B95" s="472"/>
      <c r="C95" s="472"/>
      <c r="D95" s="473"/>
      <c r="E95" s="642"/>
      <c r="F95" s="26"/>
    </row>
    <row r="96" spans="1:6" ht="15" customHeight="1" thickBot="1" thickTop="1">
      <c r="A96" s="643" t="s">
        <v>14</v>
      </c>
      <c r="B96" s="643"/>
      <c r="C96" s="643"/>
      <c r="D96" s="643"/>
      <c r="E96" s="643"/>
      <c r="F96" s="643"/>
    </row>
    <row r="97" spans="1:6" ht="15" customHeight="1" thickTop="1">
      <c r="A97" s="474"/>
      <c r="B97" s="475"/>
      <c r="C97" s="476"/>
      <c r="D97" s="477"/>
      <c r="E97" s="640"/>
      <c r="F97" s="31"/>
    </row>
    <row r="98" spans="1:6" ht="15" customHeight="1">
      <c r="A98" s="478"/>
      <c r="B98" s="479"/>
      <c r="C98" s="480"/>
      <c r="D98" s="481"/>
      <c r="E98" s="641"/>
      <c r="F98" s="28"/>
    </row>
    <row r="99" spans="1:6" ht="15" customHeight="1" thickBot="1">
      <c r="A99" s="482"/>
      <c r="B99" s="483"/>
      <c r="C99" s="484"/>
      <c r="D99" s="485"/>
      <c r="E99" s="642"/>
      <c r="F99" s="32"/>
    </row>
    <row r="100" spans="1:6" ht="25.5" customHeight="1" thickTop="1">
      <c r="A100" s="644" t="s">
        <v>66</v>
      </c>
      <c r="B100" s="644"/>
      <c r="C100" s="644"/>
      <c r="D100" s="644"/>
      <c r="E100" s="644"/>
      <c r="F100" s="644"/>
    </row>
    <row r="101" spans="1:6" ht="25.5" customHeight="1">
      <c r="A101" s="645" t="s">
        <v>17</v>
      </c>
      <c r="B101" s="646"/>
      <c r="C101" s="216">
        <f>SUM('POULES PARTIE PERDUE'!I2)</f>
        <v>0</v>
      </c>
      <c r="D101" s="647">
        <f>C101</f>
        <v>0</v>
      </c>
      <c r="E101" s="648"/>
      <c r="F101" s="648"/>
    </row>
    <row r="102" spans="1:6" ht="25.5" customHeight="1">
      <c r="A102" s="645" t="s">
        <v>18</v>
      </c>
      <c r="B102" s="646"/>
      <c r="C102" s="216">
        <f>SUM('POULES PARTIE PERDUE'!J6)</f>
        <v>0</v>
      </c>
      <c r="D102" s="218"/>
      <c r="E102" s="219"/>
      <c r="F102" s="219"/>
    </row>
    <row r="103" spans="1:6" ht="25.5" customHeight="1">
      <c r="A103" s="645" t="s">
        <v>19</v>
      </c>
      <c r="B103" s="646"/>
      <c r="C103" s="217">
        <f>SUM('POULES PARTIE PERDUE'!I6)</f>
        <v>0</v>
      </c>
      <c r="D103" s="647">
        <f>C102*C103</f>
        <v>0</v>
      </c>
      <c r="E103" s="648"/>
      <c r="F103" s="648"/>
    </row>
    <row r="104" spans="1:6" ht="25.5" customHeight="1">
      <c r="A104" s="645" t="s">
        <v>20</v>
      </c>
      <c r="B104" s="646"/>
      <c r="C104" s="343"/>
      <c r="D104" s="218"/>
      <c r="E104" s="219"/>
      <c r="F104" s="219"/>
    </row>
    <row r="105" spans="1:6" ht="9" customHeight="1">
      <c r="A105" s="93"/>
      <c r="B105" s="93"/>
      <c r="C105" s="60"/>
      <c r="D105" s="218"/>
      <c r="E105" s="219"/>
      <c r="F105" s="219"/>
    </row>
    <row r="106" spans="1:6" ht="21.75" customHeight="1">
      <c r="A106" s="649" t="s">
        <v>21</v>
      </c>
      <c r="B106" s="649"/>
      <c r="C106" s="649"/>
      <c r="D106" s="648">
        <f>D101+D103</f>
        <v>0</v>
      </c>
      <c r="E106" s="648"/>
      <c r="F106" s="648"/>
    </row>
    <row r="107" spans="1:8" ht="21.75" customHeight="1">
      <c r="A107" s="756" t="s">
        <v>150</v>
      </c>
      <c r="B107" s="757"/>
      <c r="C107" s="757"/>
      <c r="D107" s="175">
        <v>0.25</v>
      </c>
      <c r="E107" s="220">
        <f>SUM(D106)*D107</f>
        <v>0</v>
      </c>
      <c r="F107" s="221" t="e">
        <f>SUM(E107)/D106</f>
        <v>#DIV/0!</v>
      </c>
      <c r="G107" s="133"/>
      <c r="H107" s="168"/>
    </row>
    <row r="108" spans="1:9" ht="21.75" customHeight="1">
      <c r="A108" s="582" t="s">
        <v>151</v>
      </c>
      <c r="B108" s="583"/>
      <c r="C108" s="583"/>
      <c r="D108" s="121">
        <v>0.5</v>
      </c>
      <c r="E108" s="222">
        <f>SUM(D106)*D108</f>
        <v>0</v>
      </c>
      <c r="F108" s="223" t="e">
        <f>SUM(E108)/D106</f>
        <v>#DIV/0!</v>
      </c>
      <c r="G108" s="133"/>
      <c r="H108" s="168"/>
      <c r="I108" s="20"/>
    </row>
    <row r="109" spans="1:9" ht="21.75" customHeight="1">
      <c r="A109" s="97"/>
      <c r="B109" s="21"/>
      <c r="C109" s="21"/>
      <c r="D109" s="207" t="s">
        <v>152</v>
      </c>
      <c r="E109" s="755" t="e">
        <f>SUM('POULES PARTIE PERDUE'!I34)</f>
        <v>#DIV/0!</v>
      </c>
      <c r="F109" s="755"/>
      <c r="H109" s="19"/>
      <c r="I109" s="19"/>
    </row>
    <row r="110" spans="1:9" ht="21.75" customHeight="1">
      <c r="A110" s="97"/>
      <c r="B110" s="21"/>
      <c r="C110" s="21"/>
      <c r="D110" s="97"/>
      <c r="E110" s="95"/>
      <c r="F110" s="95"/>
      <c r="H110" s="19"/>
      <c r="I110" s="19"/>
    </row>
    <row r="111" spans="1:6" ht="19.5" customHeight="1">
      <c r="A111" s="631"/>
      <c r="B111" s="631"/>
      <c r="C111" s="631"/>
      <c r="D111" s="631"/>
      <c r="E111" s="631"/>
      <c r="F111" s="631"/>
    </row>
    <row r="112" spans="1:6" ht="18" customHeight="1">
      <c r="A112" s="97"/>
      <c r="B112" s="632"/>
      <c r="C112" s="632"/>
      <c r="D112" s="632"/>
      <c r="E112" s="632"/>
      <c r="F112" s="97"/>
    </row>
    <row r="113" spans="1:6" ht="18" customHeight="1">
      <c r="A113" s="80"/>
      <c r="B113" s="80"/>
      <c r="C113" s="634" t="s">
        <v>153</v>
      </c>
      <c r="D113" s="635"/>
      <c r="E113" s="80"/>
      <c r="F113" s="80"/>
    </row>
    <row r="114" spans="1:6" ht="18" customHeight="1">
      <c r="A114" s="80"/>
      <c r="B114" s="80"/>
      <c r="C114" s="636"/>
      <c r="D114" s="637"/>
      <c r="E114" s="80"/>
      <c r="F114" s="80"/>
    </row>
    <row r="115" spans="1:6" ht="18" customHeight="1">
      <c r="A115" s="80"/>
      <c r="B115" s="80"/>
      <c r="C115" s="636"/>
      <c r="D115" s="637"/>
      <c r="E115" s="80"/>
      <c r="F115" s="80"/>
    </row>
    <row r="116" spans="1:6" ht="18" customHeight="1">
      <c r="A116" s="80"/>
      <c r="B116" s="80"/>
      <c r="C116" s="638"/>
      <c r="D116" s="639"/>
      <c r="E116" s="80"/>
      <c r="F116" s="80"/>
    </row>
    <row r="117" spans="1:6" ht="1.5" customHeight="1">
      <c r="A117" s="74"/>
      <c r="B117" s="75"/>
      <c r="C117" s="633"/>
      <c r="D117" s="633"/>
      <c r="E117" s="75"/>
      <c r="F117" s="75"/>
    </row>
    <row r="118" spans="1:6" s="55" customFormat="1" ht="6" customHeight="1">
      <c r="A118" s="67"/>
      <c r="B118" s="65"/>
      <c r="C118" s="65"/>
      <c r="D118" s="65"/>
      <c r="E118" s="65"/>
      <c r="F118" s="65"/>
    </row>
    <row r="119" spans="1:6" ht="27" customHeight="1">
      <c r="A119" s="18" t="s">
        <v>39</v>
      </c>
      <c r="B119" s="18" t="s">
        <v>37</v>
      </c>
      <c r="C119" s="18" t="s">
        <v>38</v>
      </c>
      <c r="D119" s="18" t="s">
        <v>83</v>
      </c>
      <c r="E119" s="184"/>
      <c r="F119" s="69">
        <f>D106</f>
        <v>0</v>
      </c>
    </row>
    <row r="120" spans="1:9" ht="27" customHeight="1">
      <c r="A120" s="162" t="s">
        <v>142</v>
      </c>
      <c r="B120" s="224">
        <f>('POULES PARTIE PERDUE'!B23)</f>
        <v>0</v>
      </c>
      <c r="C120" s="225">
        <f>SUM('POULES PARTIE PERDUE'!C23)</f>
        <v>0</v>
      </c>
      <c r="D120" s="226">
        <f>SUM('POULES PARTIE PERDUE'!D23)</f>
        <v>0</v>
      </c>
      <c r="E120" s="185"/>
      <c r="F120" s="69">
        <f aca="true" t="shared" si="0" ref="F120:F127">F119-D120</f>
        <v>0</v>
      </c>
      <c r="I120" s="16"/>
    </row>
    <row r="121" spans="1:9" ht="27" customHeight="1">
      <c r="A121" s="162" t="s">
        <v>143</v>
      </c>
      <c r="B121" s="224">
        <f>('POULES PARTIE PERDUE'!B24)</f>
        <v>0</v>
      </c>
      <c r="C121" s="225">
        <f>SUM('POULES PARTIE PERDUE'!C24)</f>
        <v>0</v>
      </c>
      <c r="D121" s="226">
        <f>SUM('POULES PARTIE PERDUE'!D24)</f>
        <v>0</v>
      </c>
      <c r="E121" s="185"/>
      <c r="F121" s="69">
        <f t="shared" si="0"/>
        <v>0</v>
      </c>
      <c r="I121" s="16"/>
    </row>
    <row r="122" spans="1:9" ht="27" customHeight="1">
      <c r="A122" s="162" t="s">
        <v>85</v>
      </c>
      <c r="B122" s="224">
        <f>('POULES PARTIE PERDUE'!B25)</f>
        <v>0</v>
      </c>
      <c r="C122" s="225">
        <f>SUM('POULES PARTIE PERDUE'!C25)</f>
        <v>0</v>
      </c>
      <c r="D122" s="226">
        <f>SUM('POULES PARTIE PERDUE'!D25)</f>
        <v>0</v>
      </c>
      <c r="E122" s="185"/>
      <c r="F122" s="69">
        <f t="shared" si="0"/>
        <v>0</v>
      </c>
      <c r="I122" s="16"/>
    </row>
    <row r="123" spans="1:9" ht="27" customHeight="1">
      <c r="A123" s="162" t="s">
        <v>86</v>
      </c>
      <c r="B123" s="224">
        <f>('POULES PARTIE PERDUE'!B26)</f>
        <v>0</v>
      </c>
      <c r="C123" s="225">
        <f>SUM('POULES PARTIE PERDUE'!C26)</f>
        <v>0</v>
      </c>
      <c r="D123" s="226">
        <f>SUM('POULES PARTIE PERDUE'!D26)</f>
        <v>0</v>
      </c>
      <c r="E123" s="185"/>
      <c r="F123" s="69">
        <f t="shared" si="0"/>
        <v>0</v>
      </c>
      <c r="I123" s="16"/>
    </row>
    <row r="124" spans="1:9" ht="27" customHeight="1">
      <c r="A124" s="162" t="s">
        <v>87</v>
      </c>
      <c r="B124" s="224">
        <f>('POULES PARTIE PERDUE'!B27)</f>
        <v>0</v>
      </c>
      <c r="C124" s="225">
        <f>SUM('POULES PARTIE PERDUE'!C27)</f>
        <v>0</v>
      </c>
      <c r="D124" s="226">
        <f>SUM('POULES PARTIE PERDUE'!D27)</f>
        <v>0</v>
      </c>
      <c r="E124" s="185"/>
      <c r="F124" s="69">
        <f t="shared" si="0"/>
        <v>0</v>
      </c>
      <c r="I124" s="16"/>
    </row>
    <row r="125" spans="1:9" ht="27" customHeight="1">
      <c r="A125" s="128" t="s">
        <v>88</v>
      </c>
      <c r="B125" s="224">
        <f>('POULES PARTIE PERDUE'!B28)</f>
        <v>0</v>
      </c>
      <c r="C125" s="225">
        <f>SUM('POULES PARTIE PERDUE'!C28)</f>
        <v>0</v>
      </c>
      <c r="D125" s="226">
        <f>SUM('POULES PARTIE PERDUE'!D28)</f>
        <v>0</v>
      </c>
      <c r="E125" s="185"/>
      <c r="F125" s="69">
        <f t="shared" si="0"/>
        <v>0</v>
      </c>
      <c r="I125" s="16"/>
    </row>
    <row r="126" spans="1:9" ht="27" customHeight="1">
      <c r="A126" s="128" t="s">
        <v>89</v>
      </c>
      <c r="B126" s="224">
        <f>('POULES PARTIE PERDUE'!B29)</f>
        <v>0</v>
      </c>
      <c r="C126" s="225">
        <f>SUM('POULES PARTIE PERDUE'!C29)</f>
        <v>0</v>
      </c>
      <c r="D126" s="226">
        <f>SUM('POULES PARTIE PERDUE'!D29)</f>
        <v>0</v>
      </c>
      <c r="E126" s="185"/>
      <c r="F126" s="69">
        <f t="shared" si="0"/>
        <v>0</v>
      </c>
      <c r="G126" s="19"/>
      <c r="I126" s="16"/>
    </row>
    <row r="127" spans="1:9" ht="27" customHeight="1">
      <c r="A127" s="128" t="s">
        <v>107</v>
      </c>
      <c r="B127" s="224">
        <f>('POULES PARTIE PERDUE'!B30)</f>
        <v>0</v>
      </c>
      <c r="C127" s="225">
        <f>SUM('POULES PARTIE PERDUE'!C30)</f>
        <v>0</v>
      </c>
      <c r="D127" s="226">
        <f>SUM('POULES PARTIE PERDUE'!D30)</f>
        <v>0</v>
      </c>
      <c r="E127" s="185"/>
      <c r="F127" s="69">
        <f t="shared" si="0"/>
        <v>0</v>
      </c>
      <c r="I127" s="16"/>
    </row>
    <row r="128" spans="1:9" ht="27" customHeight="1">
      <c r="A128" s="128" t="s">
        <v>113</v>
      </c>
      <c r="B128" s="224">
        <f>(' ED PARTIE PERDUE'!B31)</f>
        <v>2</v>
      </c>
      <c r="C128" s="225">
        <f>SUM('POULES PARTIE PERDUE'!C31)</f>
        <v>0</v>
      </c>
      <c r="D128" s="226">
        <f>SUM('POULES PARTIE PERDUE'!D31)</f>
        <v>0</v>
      </c>
      <c r="E128" s="185"/>
      <c r="F128" s="183"/>
      <c r="G128" s="19"/>
      <c r="I128" s="16"/>
    </row>
    <row r="129" spans="1:9" ht="27" customHeight="1">
      <c r="A129" s="144" t="s">
        <v>108</v>
      </c>
      <c r="B129" s="224">
        <f>(' ED PARTIE PERDUE'!B32)</f>
        <v>1</v>
      </c>
      <c r="C129" s="225">
        <f>SUM('POULES PARTIE PERDUE'!C32)</f>
        <v>0</v>
      </c>
      <c r="D129" s="226">
        <f>SUM('POULES PARTIE PERDUE'!D32)</f>
        <v>0</v>
      </c>
      <c r="E129" s="185"/>
      <c r="F129" s="183"/>
      <c r="G129" s="19"/>
      <c r="I129" s="16"/>
    </row>
    <row r="130" spans="1:9" ht="27" customHeight="1">
      <c r="A130" s="128" t="s">
        <v>74</v>
      </c>
      <c r="B130" s="224">
        <f>(' ED PARTIE PERDUE'!B33)</f>
        <v>1</v>
      </c>
      <c r="C130" s="225">
        <f>SUM('POULES PARTIE PERDUE'!C33)</f>
        <v>0</v>
      </c>
      <c r="D130" s="226">
        <f>SUM('POULES PARTIE PERDUE'!D33)</f>
        <v>0</v>
      </c>
      <c r="E130" s="186"/>
      <c r="F130" s="183"/>
      <c r="G130" s="19"/>
      <c r="I130" s="16"/>
    </row>
    <row r="131" spans="1:4" ht="27" customHeight="1">
      <c r="A131" s="64">
        <v>4</v>
      </c>
      <c r="B131" s="227"/>
      <c r="C131" s="228">
        <f>IF(B20&lt;&gt;"",12,IF(B21&lt;&gt;"",8,IF(B22&lt;&gt;"",4,0)))</f>
        <v>0</v>
      </c>
      <c r="D131" s="226">
        <f>SUM('POULES PARTIE PERDUE'!D34)</f>
        <v>0</v>
      </c>
    </row>
    <row r="132" spans="1:6" ht="24.75" customHeight="1">
      <c r="A132" s="758">
        <f>C12</f>
        <v>0</v>
      </c>
      <c r="B132" s="758"/>
      <c r="C132" s="758"/>
      <c r="D132" s="759"/>
      <c r="E132" s="229" t="s">
        <v>1</v>
      </c>
      <c r="F132" s="229">
        <f>SUM(' ED PARTIE PERDUE'!C3:E6)</f>
        <v>0</v>
      </c>
    </row>
    <row r="133" spans="1:7" ht="24.75" customHeight="1">
      <c r="A133" s="98"/>
      <c r="B133" s="196" t="s">
        <v>90</v>
      </c>
      <c r="C133" s="754">
        <f>IF(B20="X","TRIPLETTES : 3 chèques de : ",IF(B21="X","DOUBLETTES : 2 chèques de : ",IF(B22="X","INDIVIDUEL : 1 chèque de : ","")))</f>
      </c>
      <c r="D133" s="754"/>
      <c r="E133" s="619">
        <f>SUM('POULES PARTIE PERDUE'!D37)</f>
        <v>0</v>
      </c>
      <c r="F133" s="620"/>
      <c r="G133" s="86"/>
    </row>
    <row r="134" spans="1:7" ht="24.75" customHeight="1">
      <c r="A134" s="98"/>
      <c r="B134" s="163" t="s">
        <v>91</v>
      </c>
      <c r="C134" s="754">
        <f>IF(B20="X","TRIPLETTES : 3 chèques de : ",IF(B21="X","DOUBLETTES : 2 chèques de : ",IF(B22="X","INDIVIDUEL : 1 chèque de : ","")))</f>
      </c>
      <c r="D134" s="754"/>
      <c r="E134" s="619">
        <f>SUM('POULES PARTIE PERDUE'!D38)</f>
        <v>0</v>
      </c>
      <c r="F134" s="620"/>
      <c r="G134" s="86"/>
    </row>
    <row r="135" spans="1:6" ht="24.75" customHeight="1">
      <c r="A135" s="98"/>
      <c r="B135" s="98"/>
      <c r="C135" s="98"/>
      <c r="D135" s="94"/>
      <c r="E135" s="94"/>
      <c r="F135" s="94"/>
    </row>
    <row r="136" spans="1:6" ht="24.75" customHeight="1">
      <c r="A136" s="607" t="s">
        <v>16</v>
      </c>
      <c r="B136" s="607"/>
      <c r="C136" s="607"/>
      <c r="D136" s="607"/>
      <c r="E136" s="607"/>
      <c r="F136" s="607"/>
    </row>
    <row r="137" spans="1:6" ht="6" customHeight="1" thickBot="1">
      <c r="A137" s="7"/>
      <c r="B137" s="7"/>
      <c r="C137" s="7"/>
      <c r="D137" s="7"/>
      <c r="E137" s="7"/>
      <c r="F137" s="7"/>
    </row>
    <row r="138" spans="1:6" ht="20.25" customHeight="1" thickTop="1">
      <c r="A138" s="90" t="s">
        <v>1</v>
      </c>
      <c r="B138" s="188" t="s">
        <v>2</v>
      </c>
      <c r="C138" s="623" t="s">
        <v>3</v>
      </c>
      <c r="D138" s="90" t="s">
        <v>1</v>
      </c>
      <c r="E138" s="625" t="s">
        <v>41</v>
      </c>
      <c r="F138" s="627" t="s">
        <v>25</v>
      </c>
    </row>
    <row r="139" spans="1:6" ht="20.25" customHeight="1" thickBot="1">
      <c r="A139" s="91" t="s">
        <v>5</v>
      </c>
      <c r="B139" s="189"/>
      <c r="C139" s="624"/>
      <c r="D139" s="91" t="s">
        <v>7</v>
      </c>
      <c r="E139" s="626"/>
      <c r="F139" s="628"/>
    </row>
    <row r="140" spans="1:9" ht="20.25" customHeight="1" thickTop="1">
      <c r="A140" s="230">
        <f>IF('POULES PARTIE PERDUE'!F12=3,A97,A97)</f>
        <v>0</v>
      </c>
      <c r="B140" s="231">
        <f>IF('POULES PARTIE PERDUE'!F12=3,B97,B97)</f>
        <v>0</v>
      </c>
      <c r="C140" s="231">
        <f>IF('POULES PARTIE PERDUE'!F12=3,C97,C97)</f>
        <v>0</v>
      </c>
      <c r="D140" s="231">
        <f>IF('POULES PARTIE PERDUE'!F12=3,D97,D97)</f>
        <v>0</v>
      </c>
      <c r="E140" s="208">
        <f>IF('POULES PARTIE PERDUE'!F12=3,E133,E133)</f>
        <v>0</v>
      </c>
      <c r="F140" s="428"/>
      <c r="I140" s="17"/>
    </row>
    <row r="141" spans="1:9" ht="20.25" customHeight="1">
      <c r="A141" s="232">
        <f>IF('POULES PARTIE PERDUE'!F12=3,A98,A98)</f>
        <v>0</v>
      </c>
      <c r="B141" s="233">
        <f>IF('POULES PARTIE PERDUE'!F12&lt;&gt;1,B98,"")</f>
        <v>0</v>
      </c>
      <c r="C141" s="233">
        <f>IF('POULES PARTIE PERDUE'!F12&lt;&gt;1,C98,"")</f>
        <v>0</v>
      </c>
      <c r="D141" s="233">
        <f>IF('POULES PARTIE PERDUE'!F12&lt;&gt;1,D98,"")</f>
        <v>0</v>
      </c>
      <c r="E141" s="209">
        <f>IF('POULES PARTIE PERDUE'!F12&lt;&gt;1,E133,"")</f>
        <v>0</v>
      </c>
      <c r="F141" s="429"/>
      <c r="I141" s="17"/>
    </row>
    <row r="142" spans="1:9" ht="20.25" customHeight="1" thickBot="1">
      <c r="A142" s="234">
        <f>IF('POULES PARTIE PERDUE'!F12=3,A99,A99)</f>
        <v>0</v>
      </c>
      <c r="B142" s="235">
        <f>IF('POULES PARTIE PERDUE'!F12=3,B99,"")</f>
      </c>
      <c r="C142" s="235">
        <f>IF('POULES PARTIE PERDUE'!F12=3,C99,"")</f>
      </c>
      <c r="D142" s="235">
        <f>IF('POULES PARTIE PERDUE'!F12=3,D99,"")</f>
      </c>
      <c r="E142" s="210">
        <f>IF('POULES PARTIE PERDUE'!F12=3,E133,"")</f>
      </c>
      <c r="F142" s="430"/>
      <c r="I142" s="17"/>
    </row>
    <row r="143" spans="1:9" ht="20.25" customHeight="1" thickTop="1">
      <c r="A143" s="236">
        <f>IF('POULES PARTIE PERDUE'!F12=3,A93,A93)</f>
        <v>0</v>
      </c>
      <c r="B143" s="231">
        <f>IF('POULES PARTIE PERDUE'!F12=3,B93,B93)</f>
        <v>0</v>
      </c>
      <c r="C143" s="231">
        <f>IF('POULES PARTIE PERDUE'!F12=3,C93,C93)</f>
        <v>0</v>
      </c>
      <c r="D143" s="231">
        <f>IF('POULES PARTIE PERDUE'!F12=3,D93,D93)</f>
        <v>0</v>
      </c>
      <c r="E143" s="211">
        <f>IF('POULES PARTIE PERDUE'!F12=3,E134,E134)</f>
        <v>0</v>
      </c>
      <c r="F143" s="428"/>
      <c r="I143" s="17"/>
    </row>
    <row r="144" spans="1:9" ht="20.25" customHeight="1">
      <c r="A144" s="232">
        <f>IF('POULES PARTIE PERDUE'!F12=3,A94,A94)</f>
        <v>0</v>
      </c>
      <c r="B144" s="233">
        <f>IF('POULES PARTIE PERDUE'!F12&lt;&gt;1,B94,"")</f>
        <v>0</v>
      </c>
      <c r="C144" s="233">
        <f>IF('POULES PARTIE PERDUE'!F12&lt;&gt;1,C94,"")</f>
        <v>0</v>
      </c>
      <c r="D144" s="233">
        <f>IF('POULES PARTIE PERDUE'!F12&lt;&gt;1,D94,"")</f>
        <v>0</v>
      </c>
      <c r="E144" s="210">
        <f>IF('POULES PARTIE PERDUE'!F12&lt;&gt;1,E134,"")</f>
        <v>0</v>
      </c>
      <c r="F144" s="429"/>
      <c r="I144" s="17"/>
    </row>
    <row r="145" spans="1:9" ht="20.25" customHeight="1" thickBot="1">
      <c r="A145" s="236">
        <f>IF('POULES PARTIE PERDUE'!F12=3,A95,A95)</f>
        <v>0</v>
      </c>
      <c r="B145" s="235">
        <f>IF('POULES PARTIE PERDUE'!F12=3,B95,"")</f>
      </c>
      <c r="C145" s="235">
        <f>IF('POULES PARTIE PERDUE'!F12=3,C95,"")</f>
      </c>
      <c r="D145" s="235">
        <f>IF('POULES PARTIE PERDUE'!F12=3,D95,"")</f>
      </c>
      <c r="E145" s="210">
        <f>IF('POULES PARTIE PERDUE'!F12=3,E134,"")</f>
      </c>
      <c r="F145" s="430"/>
      <c r="I145" s="17"/>
    </row>
    <row r="146" spans="1:9" ht="20.25" customHeight="1" thickTop="1">
      <c r="A146" s="83"/>
      <c r="B146" s="83"/>
      <c r="C146" s="83"/>
      <c r="D146" s="83"/>
      <c r="E146" s="84"/>
      <c r="F146" s="88"/>
      <c r="I146" s="17"/>
    </row>
    <row r="147" spans="1:6" ht="20.25" customHeight="1">
      <c r="A147" s="607" t="s">
        <v>26</v>
      </c>
      <c r="B147" s="607"/>
      <c r="C147" s="607"/>
      <c r="D147" s="607"/>
      <c r="E147" s="607"/>
      <c r="F147" s="607"/>
    </row>
    <row r="148" spans="2:6" ht="20.25" customHeight="1">
      <c r="B148" s="237">
        <f>IF('POULES PARTIE PERDUE'!F12=3,B97,B97)</f>
        <v>0</v>
      </c>
      <c r="C148" s="457">
        <f>B148</f>
        <v>0</v>
      </c>
      <c r="D148" s="608" t="s">
        <v>40</v>
      </c>
      <c r="E148" s="609"/>
      <c r="F148" s="610"/>
    </row>
    <row r="149" spans="2:6" ht="20.25" customHeight="1">
      <c r="B149" s="237">
        <f>IF('POULES PARTIE PERDUE'!F12&lt;&gt;1,B98,"")</f>
        <v>0</v>
      </c>
      <c r="C149" s="457">
        <f>B149</f>
        <v>0</v>
      </c>
      <c r="D149" s="611"/>
      <c r="E149" s="612"/>
      <c r="F149" s="613"/>
    </row>
    <row r="150" spans="2:6" ht="20.25" customHeight="1">
      <c r="B150" s="237">
        <f>IF('POULES PARTIE PERDUE'!F12=3,B99,"")</f>
      </c>
      <c r="C150" s="457">
        <f>IF(C131=12,B150,"")</f>
      </c>
      <c r="D150" s="614"/>
      <c r="E150" s="615"/>
      <c r="F150" s="616"/>
    </row>
    <row r="151" spans="2:6" ht="20.25" customHeight="1">
      <c r="B151" s="237">
        <f>IF('POULES PARTIE PERDUE'!F12=3,B93,B93)</f>
        <v>0</v>
      </c>
      <c r="C151" s="457">
        <f>B151</f>
        <v>0</v>
      </c>
      <c r="D151" s="617"/>
      <c r="E151" s="617"/>
      <c r="F151" s="617"/>
    </row>
    <row r="152" spans="2:6" ht="20.25" customHeight="1">
      <c r="B152" s="237">
        <f>IF('POULES PARTIE PERDUE'!F12&lt;&gt;1,B94,"")</f>
        <v>0</v>
      </c>
      <c r="C152" s="457">
        <f>B152</f>
        <v>0</v>
      </c>
      <c r="D152" s="617"/>
      <c r="E152" s="617"/>
      <c r="F152" s="617"/>
    </row>
    <row r="153" spans="2:6" ht="20.25" customHeight="1">
      <c r="B153" s="237">
        <f>IF('POULES PARTIE PERDUE'!F12=3,B95,"")</f>
      </c>
      <c r="C153" s="457">
        <f>B153</f>
      </c>
      <c r="D153" s="617"/>
      <c r="E153" s="617"/>
      <c r="F153" s="617"/>
    </row>
    <row r="154" spans="2:6" ht="9" customHeight="1">
      <c r="B154" s="105"/>
      <c r="D154" s="617"/>
      <c r="E154" s="617"/>
      <c r="F154" s="617"/>
    </row>
    <row r="155" spans="1:4" ht="18" customHeight="1">
      <c r="A155" s="618" t="s">
        <v>27</v>
      </c>
      <c r="B155" s="618"/>
      <c r="C155" s="3">
        <f>SUM(E140:E145)</f>
        <v>0</v>
      </c>
      <c r="D155" s="105"/>
    </row>
    <row r="156" spans="2:4" ht="6" customHeight="1">
      <c r="B156" s="105"/>
      <c r="D156" s="105"/>
    </row>
    <row r="157" spans="1:6" ht="18" customHeight="1">
      <c r="A157" s="2" t="s">
        <v>28</v>
      </c>
      <c r="B157" s="689"/>
      <c r="C157" s="604"/>
      <c r="D157" s="5" t="s">
        <v>29</v>
      </c>
      <c r="E157" s="603"/>
      <c r="F157" s="604"/>
    </row>
    <row r="158" spans="2:4" ht="6" customHeight="1">
      <c r="B158" s="105"/>
      <c r="D158" s="105"/>
    </row>
    <row r="159" spans="1:6" ht="18" customHeight="1">
      <c r="A159" s="605" t="s">
        <v>30</v>
      </c>
      <c r="B159" s="605"/>
      <c r="C159" s="458">
        <f>C17</f>
      </c>
      <c r="D159" s="4"/>
      <c r="E159" s="606"/>
      <c r="F159" s="606"/>
    </row>
    <row r="160" spans="1:6" ht="6" customHeight="1">
      <c r="A160" s="96"/>
      <c r="C160" s="238"/>
      <c r="D160" s="109"/>
      <c r="E160" s="99"/>
      <c r="F160" s="99"/>
    </row>
    <row r="161" spans="1:4" ht="18" customHeight="1">
      <c r="A161" s="605" t="s">
        <v>31</v>
      </c>
      <c r="B161" s="605"/>
      <c r="C161" s="459">
        <f>C42</f>
      </c>
      <c r="D161" s="105"/>
    </row>
    <row r="162" spans="1:4" ht="6.75" customHeight="1">
      <c r="A162" s="605"/>
      <c r="B162" s="605"/>
      <c r="C162" s="10"/>
      <c r="D162" s="105"/>
    </row>
    <row r="163" spans="1:6" ht="18" customHeight="1">
      <c r="A163" s="594" t="s">
        <v>132</v>
      </c>
      <c r="B163" s="594"/>
      <c r="C163" s="594"/>
      <c r="D163" s="594"/>
      <c r="E163" s="594"/>
      <c r="F163" s="594"/>
    </row>
    <row r="164" spans="1:6" ht="18" customHeight="1">
      <c r="A164" s="594"/>
      <c r="B164" s="594"/>
      <c r="C164" s="594"/>
      <c r="D164" s="594"/>
      <c r="E164" s="594"/>
      <c r="F164" s="594"/>
    </row>
    <row r="165" spans="1:6" ht="18" customHeight="1">
      <c r="A165" s="594" t="s">
        <v>71</v>
      </c>
      <c r="B165" s="594"/>
      <c r="C165" s="594"/>
      <c r="D165" s="594"/>
      <c r="E165" s="594"/>
      <c r="F165" s="594"/>
    </row>
    <row r="166" spans="1:6" ht="18" customHeight="1">
      <c r="A166" s="594" t="s">
        <v>73</v>
      </c>
      <c r="B166" s="594"/>
      <c r="C166" s="594"/>
      <c r="D166" s="594"/>
      <c r="E166" s="594"/>
      <c r="F166" s="594"/>
    </row>
    <row r="167" spans="1:6" ht="18" customHeight="1">
      <c r="A167" s="594" t="s">
        <v>53</v>
      </c>
      <c r="B167" s="594"/>
      <c r="C167" s="594"/>
      <c r="D167" s="594"/>
      <c r="E167" s="594"/>
      <c r="F167" s="594"/>
    </row>
    <row r="168" spans="1:6" ht="18" customHeight="1">
      <c r="A168" s="594" t="s">
        <v>54</v>
      </c>
      <c r="B168" s="594"/>
      <c r="C168" s="594"/>
      <c r="D168" s="594"/>
      <c r="E168" s="594"/>
      <c r="F168" s="594"/>
    </row>
    <row r="169" spans="1:6" ht="2.25" customHeight="1">
      <c r="A169" s="97"/>
      <c r="B169" s="97"/>
      <c r="C169" s="97"/>
      <c r="D169" s="595"/>
      <c r="E169" s="596"/>
      <c r="F169" s="596"/>
    </row>
    <row r="170" spans="1:6" ht="1.5" customHeight="1">
      <c r="A170" s="97"/>
      <c r="B170" s="97"/>
      <c r="C170" s="97"/>
      <c r="D170" s="100"/>
      <c r="E170" s="101"/>
      <c r="F170" s="101"/>
    </row>
    <row r="171" spans="1:6" ht="32.25" customHeight="1" thickBot="1">
      <c r="A171" s="597" t="s">
        <v>63</v>
      </c>
      <c r="B171" s="597"/>
      <c r="C171" s="597"/>
      <c r="D171" s="597"/>
      <c r="E171" s="597"/>
      <c r="F171" s="597"/>
    </row>
    <row r="172" spans="1:6" ht="21.75" customHeight="1">
      <c r="A172" s="598"/>
      <c r="B172" s="598"/>
      <c r="C172" s="598"/>
      <c r="D172" s="598"/>
      <c r="E172" s="598"/>
      <c r="F172" s="598"/>
    </row>
    <row r="173" spans="1:6" ht="18" customHeight="1">
      <c r="A173" s="599"/>
      <c r="B173" s="599"/>
      <c r="C173" s="599"/>
      <c r="D173" s="599"/>
      <c r="E173" s="599"/>
      <c r="F173" s="599"/>
    </row>
    <row r="174" spans="1:6" ht="18.75" customHeight="1">
      <c r="A174" s="591"/>
      <c r="B174" s="591"/>
      <c r="C174" s="431"/>
      <c r="D174" s="432"/>
      <c r="E174" s="432"/>
      <c r="F174" s="432"/>
    </row>
    <row r="175" spans="1:6" ht="18" customHeight="1">
      <c r="A175" s="591"/>
      <c r="B175" s="591"/>
      <c r="C175" s="431"/>
      <c r="D175" s="432"/>
      <c r="E175" s="432"/>
      <c r="F175" s="432"/>
    </row>
    <row r="176" spans="1:6" ht="18" customHeight="1">
      <c r="A176" s="591"/>
      <c r="B176" s="591"/>
      <c r="C176" s="431"/>
      <c r="D176" s="432"/>
      <c r="E176" s="432"/>
      <c r="F176" s="432"/>
    </row>
    <row r="177" spans="1:6" ht="18" customHeight="1">
      <c r="A177" s="591"/>
      <c r="B177" s="591"/>
      <c r="C177" s="431"/>
      <c r="D177" s="432"/>
      <c r="E177" s="432"/>
      <c r="F177" s="432"/>
    </row>
    <row r="178" spans="1:6" ht="18" customHeight="1">
      <c r="A178" s="600"/>
      <c r="B178" s="600"/>
      <c r="C178" s="431"/>
      <c r="D178" s="432"/>
      <c r="E178" s="432"/>
      <c r="F178" s="432"/>
    </row>
    <row r="179" spans="1:6" ht="18" customHeight="1">
      <c r="A179" s="591"/>
      <c r="B179" s="591"/>
      <c r="C179" s="431"/>
      <c r="D179" s="432"/>
      <c r="E179" s="432"/>
      <c r="F179" s="432"/>
    </row>
    <row r="180" spans="1:6" ht="18" customHeight="1">
      <c r="A180" s="591"/>
      <c r="B180" s="591"/>
      <c r="C180" s="431"/>
      <c r="D180" s="432"/>
      <c r="E180" s="432"/>
      <c r="F180" s="432"/>
    </row>
    <row r="181" spans="1:6" ht="18" customHeight="1">
      <c r="A181" s="591"/>
      <c r="B181" s="591"/>
      <c r="C181" s="431"/>
      <c r="D181" s="432"/>
      <c r="E181" s="432"/>
      <c r="F181" s="432"/>
    </row>
    <row r="182" spans="1:6" ht="18" customHeight="1">
      <c r="A182" s="591"/>
      <c r="B182" s="591"/>
      <c r="C182" s="431"/>
      <c r="D182" s="432"/>
      <c r="E182" s="432"/>
      <c r="F182" s="432"/>
    </row>
    <row r="183" spans="1:6" ht="18" customHeight="1">
      <c r="A183" s="593"/>
      <c r="B183" s="593"/>
      <c r="C183" s="431"/>
      <c r="D183" s="432"/>
      <c r="E183" s="432"/>
      <c r="F183" s="432"/>
    </row>
    <row r="184" spans="1:6" ht="18" customHeight="1">
      <c r="A184" s="574"/>
      <c r="B184" s="574"/>
      <c r="C184" s="433"/>
      <c r="D184" s="432"/>
      <c r="E184" s="432"/>
      <c r="F184" s="432"/>
    </row>
    <row r="185" spans="1:6" ht="18" customHeight="1">
      <c r="A185" s="574"/>
      <c r="B185" s="574"/>
      <c r="C185" s="433"/>
      <c r="D185" s="432"/>
      <c r="E185" s="432"/>
      <c r="F185" s="432"/>
    </row>
    <row r="186" spans="1:6" ht="18" customHeight="1">
      <c r="A186" s="486"/>
      <c r="B186" s="486"/>
      <c r="C186" s="433"/>
      <c r="D186" s="432"/>
      <c r="E186" s="432"/>
      <c r="F186" s="432"/>
    </row>
    <row r="187" spans="1:6" ht="18" customHeight="1">
      <c r="A187" s="574"/>
      <c r="B187" s="574"/>
      <c r="C187" s="433"/>
      <c r="D187" s="432"/>
      <c r="E187" s="432"/>
      <c r="F187" s="432"/>
    </row>
    <row r="188" spans="1:6" ht="19.5" customHeight="1" thickBot="1">
      <c r="A188" s="432"/>
      <c r="B188" s="432"/>
      <c r="C188" s="432"/>
      <c r="D188" s="432"/>
      <c r="E188" s="432"/>
      <c r="F188" s="432"/>
    </row>
    <row r="189" spans="1:6" ht="22.5" customHeight="1" thickBot="1">
      <c r="A189" s="575"/>
      <c r="B189" s="576"/>
      <c r="C189" s="576"/>
      <c r="D189" s="576"/>
      <c r="E189" s="576"/>
      <c r="F189" s="577"/>
    </row>
    <row r="190" spans="1:6" ht="18" customHeight="1">
      <c r="A190" s="578"/>
      <c r="B190" s="578"/>
      <c r="C190" s="578"/>
      <c r="D190" s="578"/>
      <c r="E190" s="578"/>
      <c r="F190" s="578"/>
    </row>
    <row r="191" spans="1:6" ht="20.25" customHeight="1">
      <c r="A191" s="108"/>
      <c r="B191" s="108"/>
      <c r="C191" s="108"/>
      <c r="D191" s="108"/>
      <c r="E191" s="108"/>
      <c r="F191" s="108"/>
    </row>
    <row r="192" spans="1:6" ht="18" customHeight="1" thickBot="1">
      <c r="A192" s="579" t="s">
        <v>49</v>
      </c>
      <c r="B192" s="579"/>
      <c r="C192" s="579"/>
      <c r="D192" s="579"/>
      <c r="E192" s="579"/>
      <c r="F192" s="579"/>
    </row>
    <row r="193" spans="1:6" ht="18" customHeight="1" thickTop="1">
      <c r="A193" s="90" t="s">
        <v>1</v>
      </c>
      <c r="B193" s="188" t="s">
        <v>2</v>
      </c>
      <c r="C193" s="587" t="s">
        <v>3</v>
      </c>
      <c r="D193" s="188" t="s">
        <v>1</v>
      </c>
      <c r="E193" s="589" t="s">
        <v>43</v>
      </c>
      <c r="F193" s="589" t="s">
        <v>44</v>
      </c>
    </row>
    <row r="194" spans="1:6" ht="18" customHeight="1" thickBot="1">
      <c r="A194" s="91" t="s">
        <v>5</v>
      </c>
      <c r="B194" s="189" t="s">
        <v>6</v>
      </c>
      <c r="C194" s="588"/>
      <c r="D194" s="189" t="s">
        <v>7</v>
      </c>
      <c r="E194" s="590"/>
      <c r="F194" s="590"/>
    </row>
    <row r="195" spans="1:6" ht="8.25" customHeight="1" thickBot="1" thickTop="1">
      <c r="A195" s="584"/>
      <c r="B195" s="585"/>
      <c r="C195" s="585"/>
      <c r="D195" s="585"/>
      <c r="E195" s="585"/>
      <c r="F195" s="586"/>
    </row>
    <row r="196" spans="1:6" ht="16.5" customHeight="1" thickTop="1">
      <c r="A196" s="349"/>
      <c r="B196" s="350"/>
      <c r="C196" s="350"/>
      <c r="D196" s="351"/>
      <c r="E196" s="571"/>
      <c r="F196" s="434"/>
    </row>
    <row r="197" spans="1:6" ht="16.5" customHeight="1">
      <c r="A197" s="352"/>
      <c r="B197" s="353"/>
      <c r="C197" s="353"/>
      <c r="D197" s="354"/>
      <c r="E197" s="572"/>
      <c r="F197" s="435"/>
    </row>
    <row r="198" spans="1:6" ht="16.5" customHeight="1" thickBot="1">
      <c r="A198" s="355"/>
      <c r="B198" s="356"/>
      <c r="C198" s="356"/>
      <c r="D198" s="357"/>
      <c r="E198" s="573"/>
      <c r="F198" s="436"/>
    </row>
    <row r="199" spans="1:6" ht="16.5" customHeight="1" thickTop="1">
      <c r="A199" s="358"/>
      <c r="B199" s="359"/>
      <c r="C199" s="359"/>
      <c r="D199" s="360"/>
      <c r="E199" s="572"/>
      <c r="F199" s="437"/>
    </row>
    <row r="200" spans="1:6" ht="16.5" customHeight="1">
      <c r="A200" s="361"/>
      <c r="B200" s="362"/>
      <c r="C200" s="362"/>
      <c r="D200" s="363"/>
      <c r="E200" s="572"/>
      <c r="F200" s="438"/>
    </row>
    <row r="201" spans="1:6" ht="16.5" customHeight="1" thickBot="1">
      <c r="A201" s="364"/>
      <c r="B201" s="365"/>
      <c r="C201" s="365"/>
      <c r="D201" s="366"/>
      <c r="E201" s="573"/>
      <c r="F201" s="439"/>
    </row>
    <row r="202" spans="1:6" ht="16.5" customHeight="1" thickTop="1">
      <c r="A202" s="349"/>
      <c r="B202" s="350"/>
      <c r="C202" s="350"/>
      <c r="D202" s="367"/>
      <c r="E202" s="572"/>
      <c r="F202" s="434"/>
    </row>
    <row r="203" spans="1:6" ht="16.5" customHeight="1">
      <c r="A203" s="352"/>
      <c r="B203" s="353"/>
      <c r="C203" s="353"/>
      <c r="D203" s="354"/>
      <c r="E203" s="572"/>
      <c r="F203" s="435"/>
    </row>
    <row r="204" spans="1:6" ht="16.5" customHeight="1" thickBot="1">
      <c r="A204" s="355"/>
      <c r="B204" s="356"/>
      <c r="C204" s="356"/>
      <c r="D204" s="368"/>
      <c r="E204" s="573"/>
      <c r="F204" s="436"/>
    </row>
    <row r="205" spans="1:6" ht="16.5" customHeight="1" thickTop="1">
      <c r="A205" s="369"/>
      <c r="B205" s="370"/>
      <c r="C205" s="370"/>
      <c r="D205" s="371"/>
      <c r="E205" s="572"/>
      <c r="F205" s="440"/>
    </row>
    <row r="206" spans="1:6" ht="16.5" customHeight="1">
      <c r="A206" s="372"/>
      <c r="B206" s="373"/>
      <c r="C206" s="373"/>
      <c r="D206" s="374"/>
      <c r="E206" s="572"/>
      <c r="F206" s="441"/>
    </row>
    <row r="207" spans="1:6" ht="16.5" customHeight="1" thickBot="1">
      <c r="A207" s="375"/>
      <c r="B207" s="376"/>
      <c r="C207" s="376"/>
      <c r="D207" s="377"/>
      <c r="E207" s="573"/>
      <c r="F207" s="442"/>
    </row>
    <row r="208" spans="1:6" ht="16.5" customHeight="1" thickTop="1">
      <c r="A208" s="349"/>
      <c r="B208" s="350"/>
      <c r="C208" s="350"/>
      <c r="D208" s="351"/>
      <c r="E208" s="571"/>
      <c r="F208" s="434"/>
    </row>
    <row r="209" spans="1:6" ht="16.5" customHeight="1">
      <c r="A209" s="352"/>
      <c r="B209" s="353"/>
      <c r="C209" s="353"/>
      <c r="D209" s="354"/>
      <c r="E209" s="572"/>
      <c r="F209" s="435"/>
    </row>
    <row r="210" spans="1:6" ht="16.5" customHeight="1" thickBot="1">
      <c r="A210" s="355"/>
      <c r="B210" s="356"/>
      <c r="C210" s="356"/>
      <c r="D210" s="357"/>
      <c r="E210" s="573"/>
      <c r="F210" s="436"/>
    </row>
    <row r="211" spans="1:6" ht="16.5" customHeight="1" thickTop="1">
      <c r="A211" s="358"/>
      <c r="B211" s="359"/>
      <c r="C211" s="359"/>
      <c r="D211" s="360"/>
      <c r="E211" s="571"/>
      <c r="F211" s="437"/>
    </row>
    <row r="212" spans="1:6" ht="16.5" customHeight="1">
      <c r="A212" s="361"/>
      <c r="B212" s="362"/>
      <c r="C212" s="362"/>
      <c r="D212" s="363"/>
      <c r="E212" s="572"/>
      <c r="F212" s="438"/>
    </row>
    <row r="213" spans="1:6" ht="16.5" customHeight="1" thickBot="1">
      <c r="A213" s="364"/>
      <c r="B213" s="365"/>
      <c r="C213" s="365"/>
      <c r="D213" s="378"/>
      <c r="E213" s="573"/>
      <c r="F213" s="439"/>
    </row>
    <row r="214" spans="1:6" ht="16.5" customHeight="1" thickTop="1">
      <c r="A214" s="349"/>
      <c r="B214" s="350"/>
      <c r="C214" s="350"/>
      <c r="D214" s="351"/>
      <c r="E214" s="571"/>
      <c r="F214" s="434"/>
    </row>
    <row r="215" spans="1:6" ht="16.5" customHeight="1">
      <c r="A215" s="352"/>
      <c r="B215" s="353"/>
      <c r="C215" s="353"/>
      <c r="D215" s="354"/>
      <c r="E215" s="572"/>
      <c r="F215" s="435"/>
    </row>
    <row r="216" spans="1:6" ht="16.5" customHeight="1" thickBot="1">
      <c r="A216" s="355"/>
      <c r="B216" s="356"/>
      <c r="C216" s="356"/>
      <c r="D216" s="357"/>
      <c r="E216" s="573"/>
      <c r="F216" s="436"/>
    </row>
    <row r="217" spans="1:6" ht="16.5" customHeight="1" thickTop="1">
      <c r="A217" s="369"/>
      <c r="B217" s="370"/>
      <c r="C217" s="370"/>
      <c r="D217" s="379"/>
      <c r="E217" s="571"/>
      <c r="F217" s="440"/>
    </row>
    <row r="218" spans="1:6" ht="16.5" customHeight="1">
      <c r="A218" s="372"/>
      <c r="B218" s="373"/>
      <c r="C218" s="373"/>
      <c r="D218" s="374"/>
      <c r="E218" s="572"/>
      <c r="F218" s="441"/>
    </row>
    <row r="219" spans="1:6" ht="16.5" customHeight="1" thickBot="1">
      <c r="A219" s="375"/>
      <c r="B219" s="376"/>
      <c r="C219" s="376"/>
      <c r="D219" s="377"/>
      <c r="E219" s="573"/>
      <c r="F219" s="442"/>
    </row>
    <row r="220" spans="1:6" ht="16.5" customHeight="1" thickTop="1">
      <c r="A220" s="349"/>
      <c r="B220" s="350"/>
      <c r="C220" s="350"/>
      <c r="D220" s="351"/>
      <c r="E220" s="571"/>
      <c r="F220" s="434"/>
    </row>
    <row r="221" spans="1:6" ht="16.5" customHeight="1">
      <c r="A221" s="352"/>
      <c r="B221" s="353"/>
      <c r="C221" s="353"/>
      <c r="D221" s="354"/>
      <c r="E221" s="572"/>
      <c r="F221" s="435"/>
    </row>
    <row r="222" spans="1:6" ht="16.5" customHeight="1" thickBot="1">
      <c r="A222" s="355"/>
      <c r="B222" s="356"/>
      <c r="C222" s="356"/>
      <c r="D222" s="357"/>
      <c r="E222" s="573"/>
      <c r="F222" s="436"/>
    </row>
    <row r="223" spans="1:6" ht="16.5" customHeight="1" thickTop="1">
      <c r="A223" s="358"/>
      <c r="B223" s="359"/>
      <c r="C223" s="359"/>
      <c r="D223" s="360"/>
      <c r="E223" s="572"/>
      <c r="F223" s="437"/>
    </row>
    <row r="224" spans="1:6" ht="16.5" customHeight="1">
      <c r="A224" s="361"/>
      <c r="B224" s="362"/>
      <c r="C224" s="362"/>
      <c r="D224" s="363"/>
      <c r="E224" s="572"/>
      <c r="F224" s="438"/>
    </row>
    <row r="225" spans="1:6" ht="16.5" customHeight="1" thickBot="1">
      <c r="A225" s="364"/>
      <c r="B225" s="365"/>
      <c r="C225" s="365"/>
      <c r="D225" s="366"/>
      <c r="E225" s="573"/>
      <c r="F225" s="439"/>
    </row>
    <row r="226" spans="1:6" ht="16.5" customHeight="1" thickTop="1">
      <c r="A226" s="349"/>
      <c r="B226" s="350"/>
      <c r="C226" s="350"/>
      <c r="D226" s="367"/>
      <c r="E226" s="572"/>
      <c r="F226" s="434"/>
    </row>
    <row r="227" spans="1:6" ht="16.5" customHeight="1">
      <c r="A227" s="352"/>
      <c r="B227" s="353"/>
      <c r="C227" s="353"/>
      <c r="D227" s="354"/>
      <c r="E227" s="572"/>
      <c r="F227" s="435"/>
    </row>
    <row r="228" spans="1:6" ht="16.5" customHeight="1" thickBot="1">
      <c r="A228" s="355"/>
      <c r="B228" s="356"/>
      <c r="C228" s="356"/>
      <c r="D228" s="368"/>
      <c r="E228" s="573"/>
      <c r="F228" s="436"/>
    </row>
    <row r="229" spans="1:6" ht="16.5" customHeight="1" thickTop="1">
      <c r="A229" s="369"/>
      <c r="B229" s="370"/>
      <c r="C229" s="370"/>
      <c r="D229" s="371"/>
      <c r="E229" s="572"/>
      <c r="F229" s="440"/>
    </row>
    <row r="230" spans="1:6" ht="16.5" customHeight="1">
      <c r="A230" s="372"/>
      <c r="B230" s="373"/>
      <c r="C230" s="373"/>
      <c r="D230" s="374"/>
      <c r="E230" s="572"/>
      <c r="F230" s="441"/>
    </row>
    <row r="231" spans="1:6" ht="16.5" customHeight="1" thickBot="1">
      <c r="A231" s="375"/>
      <c r="B231" s="376"/>
      <c r="C231" s="376"/>
      <c r="D231" s="377"/>
      <c r="E231" s="573"/>
      <c r="F231" s="442"/>
    </row>
    <row r="232" spans="1:6" ht="16.5" customHeight="1" thickTop="1">
      <c r="A232" s="349"/>
      <c r="B232" s="350"/>
      <c r="C232" s="350"/>
      <c r="D232" s="351"/>
      <c r="E232" s="571"/>
      <c r="F232" s="434"/>
    </row>
    <row r="233" spans="1:6" ht="16.5" customHeight="1">
      <c r="A233" s="352"/>
      <c r="B233" s="353"/>
      <c r="C233" s="353"/>
      <c r="D233" s="354"/>
      <c r="E233" s="572"/>
      <c r="F233" s="435"/>
    </row>
    <row r="234" spans="1:6" ht="16.5" customHeight="1" thickBot="1">
      <c r="A234" s="355"/>
      <c r="B234" s="356"/>
      <c r="C234" s="356"/>
      <c r="D234" s="357"/>
      <c r="E234" s="573"/>
      <c r="F234" s="436"/>
    </row>
    <row r="235" spans="1:6" ht="16.5" customHeight="1" thickTop="1">
      <c r="A235" s="358"/>
      <c r="B235" s="359"/>
      <c r="C235" s="359"/>
      <c r="D235" s="360"/>
      <c r="E235" s="571"/>
      <c r="F235" s="437"/>
    </row>
    <row r="236" spans="1:6" ht="16.5" customHeight="1">
      <c r="A236" s="361"/>
      <c r="B236" s="362"/>
      <c r="C236" s="362"/>
      <c r="D236" s="363"/>
      <c r="E236" s="572"/>
      <c r="F236" s="438"/>
    </row>
    <row r="237" spans="1:6" ht="16.5" customHeight="1" thickBot="1">
      <c r="A237" s="364"/>
      <c r="B237" s="365"/>
      <c r="C237" s="365"/>
      <c r="D237" s="378"/>
      <c r="E237" s="573"/>
      <c r="F237" s="439"/>
    </row>
    <row r="238" spans="1:6" ht="16.5" customHeight="1" thickTop="1">
      <c r="A238" s="349"/>
      <c r="B238" s="350"/>
      <c r="C238" s="350"/>
      <c r="D238" s="351"/>
      <c r="E238" s="571"/>
      <c r="F238" s="434"/>
    </row>
    <row r="239" spans="1:6" ht="16.5" customHeight="1">
      <c r="A239" s="352"/>
      <c r="B239" s="353"/>
      <c r="C239" s="353"/>
      <c r="D239" s="354"/>
      <c r="E239" s="572"/>
      <c r="F239" s="435"/>
    </row>
    <row r="240" spans="1:6" ht="16.5" customHeight="1" thickBot="1">
      <c r="A240" s="355"/>
      <c r="B240" s="356"/>
      <c r="C240" s="356"/>
      <c r="D240" s="357"/>
      <c r="E240" s="573"/>
      <c r="F240" s="436"/>
    </row>
    <row r="241" spans="1:6" ht="16.5" customHeight="1" thickTop="1">
      <c r="A241" s="369"/>
      <c r="B241" s="370"/>
      <c r="C241" s="370"/>
      <c r="D241" s="379"/>
      <c r="E241" s="571"/>
      <c r="F241" s="440"/>
    </row>
    <row r="242" spans="1:6" ht="16.5" customHeight="1">
      <c r="A242" s="372"/>
      <c r="B242" s="373"/>
      <c r="C242" s="373"/>
      <c r="D242" s="374"/>
      <c r="E242" s="572"/>
      <c r="F242" s="441"/>
    </row>
    <row r="243" spans="1:6" ht="16.5" customHeight="1" thickBot="1">
      <c r="A243" s="375"/>
      <c r="B243" s="376"/>
      <c r="C243" s="376"/>
      <c r="D243" s="377"/>
      <c r="E243" s="573"/>
      <c r="F243" s="442"/>
    </row>
    <row r="244" ht="22.5" customHeight="1" thickTop="1"/>
    <row r="245" spans="1:7" ht="18" customHeight="1">
      <c r="A245" s="592"/>
      <c r="B245" s="592"/>
      <c r="C245" s="592"/>
      <c r="D245" s="592"/>
      <c r="E245" s="592"/>
      <c r="F245" s="592"/>
      <c r="G245" s="56"/>
    </row>
    <row r="246" spans="1:7" ht="18" customHeight="1">
      <c r="A246" s="56"/>
      <c r="B246" s="57"/>
      <c r="C246" s="56"/>
      <c r="D246" s="57"/>
      <c r="E246" s="56"/>
      <c r="F246" s="56"/>
      <c r="G246" s="56"/>
    </row>
    <row r="247" spans="1:7" ht="65.25" customHeight="1">
      <c r="A247" s="58"/>
      <c r="B247" s="58"/>
      <c r="C247" s="58"/>
      <c r="D247" s="58"/>
      <c r="E247" s="58"/>
      <c r="F247" s="58"/>
      <c r="G247" s="56"/>
    </row>
  </sheetData>
  <sheetProtection password="E574" sheet="1" objects="1"/>
  <mergeCells count="147">
    <mergeCell ref="E232:E234"/>
    <mergeCell ref="E235:E237"/>
    <mergeCell ref="E238:E240"/>
    <mergeCell ref="E211:E213"/>
    <mergeCell ref="E214:E216"/>
    <mergeCell ref="E217:E219"/>
    <mergeCell ref="E223:E225"/>
    <mergeCell ref="E226:E228"/>
    <mergeCell ref="E229:E231"/>
    <mergeCell ref="E193:E194"/>
    <mergeCell ref="F193:F194"/>
    <mergeCell ref="A195:F195"/>
    <mergeCell ref="E241:E243"/>
    <mergeCell ref="A245:F245"/>
    <mergeCell ref="E196:E198"/>
    <mergeCell ref="E199:E201"/>
    <mergeCell ref="E202:E204"/>
    <mergeCell ref="E205:E207"/>
    <mergeCell ref="E208:E210"/>
    <mergeCell ref="A171:F171"/>
    <mergeCell ref="C172:F172"/>
    <mergeCell ref="A167:F167"/>
    <mergeCell ref="E220:E222"/>
    <mergeCell ref="A185:B185"/>
    <mergeCell ref="A187:B187"/>
    <mergeCell ref="A189:F189"/>
    <mergeCell ref="A190:F190"/>
    <mergeCell ref="A192:F192"/>
    <mergeCell ref="C193:C194"/>
    <mergeCell ref="A184:B184"/>
    <mergeCell ref="A175:B175"/>
    <mergeCell ref="A174:B174"/>
    <mergeCell ref="A172:B172"/>
    <mergeCell ref="A177:B177"/>
    <mergeCell ref="A176:B176"/>
    <mergeCell ref="A182:B182"/>
    <mergeCell ref="A181:B181"/>
    <mergeCell ref="E157:F157"/>
    <mergeCell ref="A159:B159"/>
    <mergeCell ref="E159:F159"/>
    <mergeCell ref="A161:B161"/>
    <mergeCell ref="A173:F173"/>
    <mergeCell ref="A183:B183"/>
    <mergeCell ref="A165:F165"/>
    <mergeCell ref="A166:F166"/>
    <mergeCell ref="A168:F168"/>
    <mergeCell ref="D169:F169"/>
    <mergeCell ref="F138:F139"/>
    <mergeCell ref="A147:F147"/>
    <mergeCell ref="D149:F150"/>
    <mergeCell ref="D151:F151"/>
    <mergeCell ref="A180:B180"/>
    <mergeCell ref="A179:B179"/>
    <mergeCell ref="A178:B178"/>
    <mergeCell ref="D153:F153"/>
    <mergeCell ref="D154:F154"/>
    <mergeCell ref="B157:C157"/>
    <mergeCell ref="A11:C11"/>
    <mergeCell ref="A39:F39"/>
    <mergeCell ref="A1:A3"/>
    <mergeCell ref="D14:F14"/>
    <mergeCell ref="A162:B162"/>
    <mergeCell ref="A163:F164"/>
    <mergeCell ref="E134:F134"/>
    <mergeCell ref="A136:F136"/>
    <mergeCell ref="C138:C139"/>
    <mergeCell ref="E138:E139"/>
    <mergeCell ref="A12:B12"/>
    <mergeCell ref="A35:F35"/>
    <mergeCell ref="D15:F15"/>
    <mergeCell ref="A37:B37"/>
    <mergeCell ref="D152:F152"/>
    <mergeCell ref="B1:F1"/>
    <mergeCell ref="E45:E46"/>
    <mergeCell ref="C26:E26"/>
    <mergeCell ref="A5:F5"/>
    <mergeCell ref="A44:F44"/>
    <mergeCell ref="C45:C46"/>
    <mergeCell ref="A25:B25"/>
    <mergeCell ref="C37:D37"/>
    <mergeCell ref="A30:F30"/>
    <mergeCell ref="C42:D42"/>
    <mergeCell ref="B7:B10"/>
    <mergeCell ref="C41:D41"/>
    <mergeCell ref="A26:B26"/>
    <mergeCell ref="A31:C31"/>
    <mergeCell ref="A40:F40"/>
    <mergeCell ref="B2:F2"/>
    <mergeCell ref="B3:F3"/>
    <mergeCell ref="A111:F111"/>
    <mergeCell ref="B112:E112"/>
    <mergeCell ref="C113:D116"/>
    <mergeCell ref="C117:D117"/>
    <mergeCell ref="E60:E62"/>
    <mergeCell ref="E51:E53"/>
    <mergeCell ref="A13:D13"/>
    <mergeCell ref="A92:F92"/>
    <mergeCell ref="A132:D132"/>
    <mergeCell ref="C133:D133"/>
    <mergeCell ref="E13:F13"/>
    <mergeCell ref="E12:F12"/>
    <mergeCell ref="D16:F16"/>
    <mergeCell ref="C18:D18"/>
    <mergeCell ref="A42:B42"/>
    <mergeCell ref="F45:F46"/>
    <mergeCell ref="A85:F85"/>
    <mergeCell ref="E48:E50"/>
    <mergeCell ref="E54:E56"/>
    <mergeCell ref="A41:B41"/>
    <mergeCell ref="A36:B36"/>
    <mergeCell ref="A107:C107"/>
    <mergeCell ref="E57:E59"/>
    <mergeCell ref="A6:F6"/>
    <mergeCell ref="D17:F17"/>
    <mergeCell ref="A72:F72"/>
    <mergeCell ref="E97:E99"/>
    <mergeCell ref="E93:E95"/>
    <mergeCell ref="E109:F109"/>
    <mergeCell ref="E63:E65"/>
    <mergeCell ref="A103:B103"/>
    <mergeCell ref="A102:B102"/>
    <mergeCell ref="E86:E88"/>
    <mergeCell ref="C27:E28"/>
    <mergeCell ref="A100:F100"/>
    <mergeCell ref="A34:F34"/>
    <mergeCell ref="A33:F33"/>
    <mergeCell ref="E69:E71"/>
    <mergeCell ref="D148:F148"/>
    <mergeCell ref="A155:B155"/>
    <mergeCell ref="C36:D36"/>
    <mergeCell ref="A96:F96"/>
    <mergeCell ref="A101:B101"/>
    <mergeCell ref="A104:B104"/>
    <mergeCell ref="D106:F106"/>
    <mergeCell ref="A106:C106"/>
    <mergeCell ref="D101:F101"/>
    <mergeCell ref="A108:C108"/>
    <mergeCell ref="E133:F133"/>
    <mergeCell ref="C134:D134"/>
    <mergeCell ref="A18:B18"/>
    <mergeCell ref="A19:D19"/>
    <mergeCell ref="A47:F47"/>
    <mergeCell ref="E66:E68"/>
    <mergeCell ref="E89:E91"/>
    <mergeCell ref="D103:F103"/>
    <mergeCell ref="A32:F32"/>
    <mergeCell ref="E18:F18"/>
  </mergeCells>
  <printOptions horizontalCentered="1" verticalCentered="1"/>
  <pageMargins left="0.31496062992125984" right="0.31496062992125984" top="0.5511811023622047" bottom="0.35433070866141736" header="0.31496062992125984" footer="0.31496062992125984"/>
  <pageSetup fitToHeight="0" fitToWidth="5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JACQUES</cp:lastModifiedBy>
  <cp:lastPrinted>2019-10-14T04:20:07Z</cp:lastPrinted>
  <dcterms:created xsi:type="dcterms:W3CDTF">2010-06-07T07:48:16Z</dcterms:created>
  <dcterms:modified xsi:type="dcterms:W3CDTF">2020-01-06T16:10:52Z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