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160" windowHeight="7380" activeTab="0"/>
  </bookViews>
  <sheets>
    <sheet name="MENU 1" sheetId="1" r:id="rId1"/>
    <sheet name="ED PP C 4P" sheetId="2" r:id="rId2"/>
    <sheet name="AFFICHE PP C 4P" sheetId="3" r:id="rId3"/>
    <sheet name="CR PP C 4P" sheetId="4" r:id="rId4"/>
    <sheet name="ED CUMUL C 4P" sheetId="5" r:id="rId5"/>
    <sheet name="AFFICHE CUMUL C 4P" sheetId="6" r:id="rId6"/>
    <sheet name="CR CUMUL C 4P" sheetId="7" r:id="rId7"/>
    <sheet name=" ED PARTIE PERDUE" sheetId="8" r:id="rId8"/>
    <sheet name="AFFICHAGE PP" sheetId="9" r:id="rId9"/>
    <sheet name="CR ED PP" sheetId="10" r:id="rId10"/>
    <sheet name="ED CUMUL" sheetId="11" r:id="rId11"/>
    <sheet name="AFFICHAGE CUMUL" sheetId="12" r:id="rId12"/>
    <sheet name="CR ED CUMUL" sheetId="13" r:id="rId13"/>
  </sheets>
  <externalReferences>
    <externalReference r:id="rId16"/>
  </externalReferences>
  <definedNames>
    <definedName name="_xlnm.Print_Area" localSheetId="7">' ED PARTIE PERDUE'!$A$1:$L$36</definedName>
    <definedName name="_xlnm.Print_Area" localSheetId="11">'AFFICHAGE CUMUL'!$A$1:$E$28</definedName>
    <definedName name="_xlnm.Print_Area" localSheetId="8">'AFFICHAGE PP'!$A$1:$E$29</definedName>
    <definedName name="_xlnm.Print_Area" localSheetId="5">'AFFICHE CUMUL C 4P'!$A$1:$E$29</definedName>
    <definedName name="_xlnm.Print_Area" localSheetId="2">'AFFICHE PP C 4P'!$A$1:$E$30</definedName>
    <definedName name="_xlnm.Print_Area" localSheetId="12">'CR ED CUMUL'!$A$1:$F$238</definedName>
    <definedName name="_xlnm.Print_Area" localSheetId="9">'CR ED PP'!$A$1:$F$242</definedName>
    <definedName name="_xlnm.Print_Area" localSheetId="10">'ED CUMUL'!$A$1:$K$36</definedName>
  </definedNames>
  <calcPr fullCalcOnLoad="1"/>
</workbook>
</file>

<file path=xl/comments11.xml><?xml version="1.0" encoding="utf-8"?>
<comments xmlns="http://schemas.openxmlformats.org/spreadsheetml/2006/main">
  <authors>
    <author>JACQUES</author>
  </authors>
  <commentList>
    <comment ref="C3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1 = INDIVIDUEL
2 = DOUBLETTES
3 = TRIPLETTES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>SAISIE OBLIATOIRE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JACQUES</author>
  </authors>
  <commentList>
    <comment ref="C3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1 = INDIVIDUEL
2 = DOUBLETTES
3 = TRIPLETTES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JACQUES</author>
  </authors>
  <commentList>
    <comment ref="C3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1 = INDIVIDUEL
2 = DOUBLETTES
3 = TRIPLETTES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JACQUES</author>
  </authors>
  <commentList>
    <comment ref="C3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1 = INDIVIDUEL
2 = DOUBLETTES
3 = TRIPLETTES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<sst xmlns="http://schemas.openxmlformats.org/spreadsheetml/2006/main" count="799" uniqueCount="186">
  <si>
    <t>Siège social : 13, rue Trigance – 13002  MARSEILLE</t>
  </si>
  <si>
    <t>N°</t>
  </si>
  <si>
    <t>Nom, Prénom</t>
  </si>
  <si>
    <t>Association ou Club</t>
  </si>
  <si>
    <t>N° D'équipe</t>
  </si>
  <si>
    <t>Licence</t>
  </si>
  <si>
    <t>en lettres majuscules</t>
  </si>
  <si>
    <t>Dép.</t>
  </si>
  <si>
    <t>NATIONAL</t>
  </si>
  <si>
    <t>*</t>
  </si>
  <si>
    <t>Tirage au sort effectué le :</t>
  </si>
  <si>
    <t xml:space="preserve">Date </t>
  </si>
  <si>
    <t>Informatique</t>
  </si>
  <si>
    <t>Finalistes</t>
  </si>
  <si>
    <t>Vainqueurs</t>
  </si>
  <si>
    <t>RESULTAT DU CONCOURS (à remplir par le délégué)</t>
  </si>
  <si>
    <t>ETAT DE VERSEMENT DES INDEMNITES</t>
  </si>
  <si>
    <t>Dotation de l'organisation</t>
  </si>
  <si>
    <t>Frais de participation</t>
  </si>
  <si>
    <t>Nombre d'équipes inscrites</t>
  </si>
  <si>
    <t>Nombre d'équipes présentes</t>
  </si>
  <si>
    <t>TOTAL DES INDEMNITES DISTRIBUEES</t>
  </si>
  <si>
    <t>Cadrage</t>
  </si>
  <si>
    <t xml:space="preserve">1/64ème </t>
  </si>
  <si>
    <t>1/32ème de finale</t>
  </si>
  <si>
    <t>1/16ème de finale</t>
  </si>
  <si>
    <t>1/8ème de finale</t>
  </si>
  <si>
    <t>(nom, prénom, signature</t>
  </si>
  <si>
    <t>Qualité de l’arbitrage dispensé :</t>
  </si>
  <si>
    <t>Perdants ½ Finale</t>
  </si>
  <si>
    <t xml:space="preserve">N° du chèque </t>
  </si>
  <si>
    <t>SIGNATURE</t>
  </si>
  <si>
    <t xml:space="preserve">TOTAL DES INDEMNITES </t>
  </si>
  <si>
    <t>FAIT A :</t>
  </si>
  <si>
    <t>LE :</t>
  </si>
  <si>
    <t xml:space="preserve">Signature de l'Organisateur </t>
  </si>
  <si>
    <t>Signature du Délégué</t>
  </si>
  <si>
    <t>L'Arbitre FFPJP désigné :</t>
  </si>
  <si>
    <t>En présence</t>
  </si>
  <si>
    <t>Perdants ¼ Finale</t>
  </si>
  <si>
    <t xml:space="preserve">Organisateur : </t>
  </si>
  <si>
    <t>Total</t>
  </si>
  <si>
    <t xml:space="preserve">Nb équipe </t>
  </si>
  <si>
    <t>Indemnité</t>
  </si>
  <si>
    <t xml:space="preserve">Partie </t>
  </si>
  <si>
    <t xml:space="preserve">BANQUE </t>
  </si>
  <si>
    <t>Cumulé</t>
  </si>
  <si>
    <t xml:space="preserve">Montant du Chèque </t>
  </si>
  <si>
    <t>Perdants 1/8 Finale</t>
  </si>
  <si>
    <t xml:space="preserve">N° des équipes </t>
  </si>
  <si>
    <t>Point (3)</t>
  </si>
  <si>
    <t>Nom et Prénom</t>
  </si>
  <si>
    <t>Délégué :</t>
  </si>
  <si>
    <t>Arbitre :</t>
  </si>
  <si>
    <t>Date</t>
  </si>
  <si>
    <t>Liste des équipes en 8ème</t>
  </si>
  <si>
    <t>INTERNATIONAL</t>
  </si>
  <si>
    <r>
      <t>Avis sur la qualité de l’organisation </t>
    </r>
  </si>
  <si>
    <t>SUPRA NATIONAL</t>
  </si>
  <si>
    <t>4 / une copie au Président du Comité concerné. </t>
  </si>
  <si>
    <t xml:space="preserve">5 / une copie au Président de l'organisation. </t>
  </si>
  <si>
    <t>Agréée par le Ministère des Sports</t>
  </si>
  <si>
    <t>Nombres d’arbitres ayant officié à ses côtés :</t>
  </si>
  <si>
    <t>OBSERVATIONS GENERALE DU DELEGUE</t>
  </si>
  <si>
    <t>(signature)</t>
  </si>
  <si>
    <t xml:space="preserve">Vétérans </t>
  </si>
  <si>
    <t>QUALITE</t>
  </si>
  <si>
    <t>LIEU :</t>
  </si>
  <si>
    <r>
      <t>INTITULE DU CONCOURS :</t>
    </r>
    <r>
      <rPr>
        <b/>
        <sz val="14"/>
        <color indexed="8"/>
        <rFont val="Calibri"/>
        <family val="2"/>
      </rPr>
      <t xml:space="preserve"> </t>
    </r>
  </si>
  <si>
    <t xml:space="preserve">EVENEMENTIEL </t>
  </si>
  <si>
    <t>CLASSIFICATION DE LA MANIFESTATION</t>
  </si>
  <si>
    <t>1/2 finale</t>
  </si>
  <si>
    <t>ADRESSE E-mail et Tél. du Délégué :</t>
  </si>
  <si>
    <t>OBSERVATIONS DE L'ARBITRE PRINCIPAL</t>
  </si>
  <si>
    <r>
      <t>INDEMNITES  :</t>
    </r>
    <r>
      <rPr>
        <b/>
        <sz val="14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(article 8 du règlement des concours Internationaux et Nationaux)</t>
    </r>
  </si>
  <si>
    <t>Sénior</t>
  </si>
  <si>
    <t>FORMULE RETENUE *</t>
  </si>
  <si>
    <t>Individuel</t>
  </si>
  <si>
    <t>Mixte</t>
  </si>
  <si>
    <t>Le délégué F.F.P.J.P. ou C.R.</t>
  </si>
  <si>
    <t>2 / une copie au Président du Comité Régional</t>
  </si>
  <si>
    <t>C. D. et C.R.</t>
  </si>
  <si>
    <t>3 / une copie au Responsable du C.R. concerné par les Nationaux.</t>
  </si>
  <si>
    <t>1/4  finale</t>
  </si>
  <si>
    <t>Vainqueur</t>
  </si>
  <si>
    <t>DELEGUE :</t>
  </si>
  <si>
    <t>Dotation de l'organisateurs :</t>
  </si>
  <si>
    <t xml:space="preserve">Indemnités </t>
  </si>
  <si>
    <t>N° NATIONAL :</t>
  </si>
  <si>
    <t>Part/joueur</t>
  </si>
  <si>
    <t xml:space="preserve">Dotation </t>
  </si>
  <si>
    <t>Total indemnités</t>
  </si>
  <si>
    <t>Indemnités par équipe</t>
  </si>
  <si>
    <t>Cumul par partie</t>
  </si>
  <si>
    <t>Reste indemnités à répartir</t>
  </si>
  <si>
    <t xml:space="preserve">1ère partie </t>
  </si>
  <si>
    <t xml:space="preserve">cadrage </t>
  </si>
  <si>
    <t>64ème</t>
  </si>
  <si>
    <t>32ème</t>
  </si>
  <si>
    <t>16ème</t>
  </si>
  <si>
    <t xml:space="preserve">8ème </t>
  </si>
  <si>
    <t>finale</t>
  </si>
  <si>
    <t>VAINQUEUR</t>
  </si>
  <si>
    <t>FINALISTE</t>
  </si>
  <si>
    <t>DELEGUE</t>
  </si>
  <si>
    <t xml:space="preserve">Inscrits </t>
  </si>
  <si>
    <t>Inscription</t>
  </si>
  <si>
    <t xml:space="preserve">DOTATION </t>
  </si>
  <si>
    <t xml:space="preserve">TOTAL INDEMNITES </t>
  </si>
  <si>
    <t xml:space="preserve">REPARTITION DES INDEMNITES </t>
  </si>
  <si>
    <t xml:space="preserve">PARTIES </t>
  </si>
  <si>
    <t>Equipes indemnisées</t>
  </si>
  <si>
    <t xml:space="preserve">Total </t>
  </si>
  <si>
    <t xml:space="preserve">Indemnités cumulées </t>
  </si>
  <si>
    <t>Chèque par joueur</t>
  </si>
  <si>
    <t>2ème partie</t>
  </si>
  <si>
    <t>1/4 de finale</t>
  </si>
  <si>
    <t xml:space="preserve">1ere partie </t>
  </si>
  <si>
    <t>Reste à répartir</t>
  </si>
  <si>
    <t>Triplettes</t>
  </si>
  <si>
    <t>Doublettes</t>
  </si>
  <si>
    <t>Féminines</t>
  </si>
  <si>
    <r>
      <t xml:space="preserve">1/ Un exemplaire de ce compte-rendu DUMENT REMPLI est à transmettre PAR LE DELEGUE dans les 48 heures au siège social de la F.F.P.J.P.    PAR MAIL   </t>
    </r>
    <r>
      <rPr>
        <b/>
        <sz val="12"/>
        <color indexed="62"/>
        <rFont val="Calibri"/>
        <family val="2"/>
      </rPr>
      <t xml:space="preserve">ffpjp.siege@petanque.fr      </t>
    </r>
  </si>
  <si>
    <t>Nombre d'équipes engagées :</t>
  </si>
  <si>
    <t>RAPPORT DE DELEGATION &amp; D’ARBITRAGE</t>
  </si>
  <si>
    <t xml:space="preserve"> N° INTERNATIONAL :</t>
  </si>
  <si>
    <t>Equipes indemnisés</t>
  </si>
  <si>
    <t xml:space="preserve">1/4 </t>
  </si>
  <si>
    <t>Finaliste</t>
  </si>
  <si>
    <t>RESPONSABLE :</t>
  </si>
  <si>
    <t>Doub. Trip.</t>
  </si>
  <si>
    <t xml:space="preserve">REGLEMENT : Vainqueur &lt; ou = 25% de la dotation globale </t>
  </si>
  <si>
    <t>II On informe uniquement les cellules bleutées</t>
  </si>
  <si>
    <t>1ère partie</t>
  </si>
  <si>
    <t>1/2</t>
  </si>
  <si>
    <t>&lt; ou =</t>
  </si>
  <si>
    <t>INSCRITS</t>
  </si>
  <si>
    <t>REGLEMENT  : Finaliste &gt; ou = 60% de l'indemnité du vainqueur</t>
  </si>
  <si>
    <t>Indemnité par partie</t>
  </si>
  <si>
    <t xml:space="preserve">L'indemnité réelle du vainqueur </t>
  </si>
  <si>
    <t>Reste indemnités     à répartir</t>
  </si>
  <si>
    <t>VAINQUEUR :</t>
  </si>
  <si>
    <t>FINALISTE :</t>
  </si>
  <si>
    <t>Elimination directe Partie perdue</t>
  </si>
  <si>
    <t xml:space="preserve"> N°  SUPRANATIONAL :</t>
  </si>
  <si>
    <t xml:space="preserve"> N° EVENENEMENTIEL :</t>
  </si>
  <si>
    <t xml:space="preserve">  N° INTERNATIONAL :</t>
  </si>
  <si>
    <t xml:space="preserve">Indemnité réelle du vainqueur </t>
  </si>
  <si>
    <r>
      <t xml:space="preserve">INDEMNITES - JEU PROVENÇAL - ELIMINATION DIRECTE </t>
    </r>
    <r>
      <rPr>
        <b/>
        <sz val="18"/>
        <color indexed="10"/>
        <rFont val="Calibri"/>
        <family val="2"/>
      </rPr>
      <t>AU CUMUL</t>
    </r>
  </si>
  <si>
    <r>
      <t xml:space="preserve">INDEMNITES - JEU PROVENÇAL - ELIMINATION DIRECTE </t>
    </r>
    <r>
      <rPr>
        <b/>
        <sz val="18"/>
        <color indexed="10"/>
        <rFont val="Calibri"/>
        <family val="2"/>
      </rPr>
      <t xml:space="preserve">PARTIE PERDUE </t>
    </r>
  </si>
  <si>
    <t>N° Identification</t>
  </si>
  <si>
    <t>N° IDENTIFICATION</t>
  </si>
  <si>
    <t>Elimination directe    au cumul</t>
  </si>
  <si>
    <r>
      <t xml:space="preserve">Concours nationaux  IND. TRIP. DOUB. </t>
    </r>
    <r>
      <rPr>
        <b/>
        <sz val="14"/>
        <color indexed="10"/>
        <rFont val="Calibri"/>
        <family val="2"/>
      </rPr>
      <t xml:space="preserve">en élimination directe au  cumul </t>
    </r>
  </si>
  <si>
    <r>
      <t xml:space="preserve">Concours nationaux  IND. TRIP. DOUB. </t>
    </r>
    <r>
      <rPr>
        <b/>
        <sz val="14"/>
        <color indexed="10"/>
        <rFont val="Calibri"/>
        <family val="2"/>
      </rPr>
      <t>en élimination directe à la partie perdue</t>
    </r>
  </si>
  <si>
    <t>Formation</t>
  </si>
  <si>
    <t xml:space="preserve">FORMULE RETENUE </t>
  </si>
  <si>
    <t>Nombre d’arbitres ayant officié à ses côtés :</t>
  </si>
  <si>
    <t xml:space="preserve">1/ Un exemplaire de ce compte-rendu DUMENT REMPLI est à transmettre PAR LE DELEGUE dans les 48 heures au siège social de la F.F.P.J.P.    PAR MAIL   ffpjp.siege@petanque.fr      </t>
  </si>
  <si>
    <r>
      <t>FEDERATION FRANÇAISE DE PETANQUE  ET JEU PROVEN</t>
    </r>
    <r>
      <rPr>
        <b/>
        <sz val="14"/>
        <color indexed="8"/>
        <rFont val="Calibri"/>
        <family val="2"/>
      </rPr>
      <t>Ç</t>
    </r>
    <r>
      <rPr>
        <b/>
        <sz val="14"/>
        <color indexed="8"/>
        <rFont val="Calibri"/>
        <family val="2"/>
      </rPr>
      <t>AL</t>
    </r>
  </si>
  <si>
    <r>
      <t>FEDERATION FRANÇAISE DE PETANQUE  ET DE JEU PROVEN</t>
    </r>
    <r>
      <rPr>
        <b/>
        <sz val="14"/>
        <color indexed="8"/>
        <rFont val="Calibri"/>
        <family val="2"/>
      </rPr>
      <t>Ç</t>
    </r>
    <r>
      <rPr>
        <b/>
        <sz val="14"/>
        <color indexed="8"/>
        <rFont val="Calibri"/>
        <family val="2"/>
      </rPr>
      <t>AL</t>
    </r>
  </si>
  <si>
    <r>
      <t xml:space="preserve">CALCUL AUTOMATIQUE DES INDEMNITES AUX JOUEURS - JEU PROVENÇAL EN </t>
    </r>
    <r>
      <rPr>
        <b/>
        <sz val="14"/>
        <color indexed="10"/>
        <rFont val="Calibri"/>
        <family val="2"/>
      </rPr>
      <t>ELIMINATION DIRECTE  AU CUMUL</t>
    </r>
  </si>
  <si>
    <t>Nombre d'équipes à la première partie</t>
  </si>
  <si>
    <r>
      <t>CALCUL AUTOMATIQUE DES INDEMNITES AUX JOUEURS - JEU PROVENÇAL EN</t>
    </r>
    <r>
      <rPr>
        <b/>
        <sz val="14"/>
        <color indexed="10"/>
        <rFont val="Calibri"/>
        <family val="2"/>
      </rPr>
      <t xml:space="preserve"> ELIMINATION DIRECTE A LA PARTIE PERDUE  </t>
    </r>
  </si>
  <si>
    <t>chèque par joueur :</t>
  </si>
  <si>
    <t>&lt; = 25% du total</t>
  </si>
  <si>
    <t xml:space="preserve"> I Calcul du maximum au vainqueurs et du minium 1/2 finale (Exemple) </t>
  </si>
  <si>
    <t>CD ou CR</t>
  </si>
  <si>
    <t>Nombre équipes à la première partie :</t>
  </si>
  <si>
    <t>Nombre équipes à la première partie</t>
  </si>
  <si>
    <t xml:space="preserve"> I  Calcul du maximum au vainqueurs et du minium 1/2 finale (Exemple) </t>
  </si>
  <si>
    <t>3ème partie</t>
  </si>
  <si>
    <t/>
  </si>
  <si>
    <t>chèque par joueur</t>
  </si>
  <si>
    <r>
      <t>FEDERATION FRANÇAISE DE PETANQUE  ET JEU PROVEN</t>
    </r>
    <r>
      <rPr>
        <b/>
        <sz val="14"/>
        <color indexed="8"/>
        <rFont val="Calibri"/>
        <family val="2"/>
      </rPr>
      <t>Ç</t>
    </r>
    <r>
      <rPr>
        <b/>
        <sz val="14"/>
        <color indexed="8"/>
        <rFont val="Calibri"/>
        <family val="2"/>
      </rPr>
      <t>AL</t>
    </r>
  </si>
  <si>
    <t xml:space="preserve"> Trip. Doub. Ind.</t>
  </si>
  <si>
    <t xml:space="preserve">3ème partie </t>
  </si>
  <si>
    <r>
      <t>FEDERATION FRANÇAISE DE PETANQUE  ET DE JEU PROVEN</t>
    </r>
    <r>
      <rPr>
        <b/>
        <sz val="14"/>
        <color indexed="8"/>
        <rFont val="Calibri"/>
        <family val="2"/>
      </rPr>
      <t>Ç</t>
    </r>
    <r>
      <rPr>
        <b/>
        <sz val="14"/>
        <color indexed="8"/>
        <rFont val="Calibri"/>
        <family val="2"/>
      </rPr>
      <t>AL</t>
    </r>
  </si>
  <si>
    <t>Total :</t>
  </si>
  <si>
    <r>
      <rPr>
        <b/>
        <sz val="14"/>
        <color indexed="10"/>
        <rFont val="Calibri"/>
        <family val="2"/>
      </rPr>
      <t>En 2020</t>
    </r>
    <r>
      <rPr>
        <b/>
        <sz val="12"/>
        <color indexed="10"/>
        <rFont val="Calibri"/>
        <family val="2"/>
      </rPr>
      <t>, vous avez la possibilité de ne pas payer la 2</t>
    </r>
    <r>
      <rPr>
        <b/>
        <vertAlign val="superscript"/>
        <sz val="12"/>
        <color indexed="10"/>
        <rFont val="Calibri"/>
        <family val="2"/>
      </rPr>
      <t>ème</t>
    </r>
    <r>
      <rPr>
        <b/>
        <sz val="12"/>
        <color indexed="10"/>
        <rFont val="Calibri"/>
        <family val="2"/>
      </rPr>
      <t xml:space="preserve"> partie; cochez d'une croix la case : </t>
    </r>
  </si>
  <si>
    <r>
      <rPr>
        <b/>
        <sz val="14"/>
        <color indexed="10"/>
        <rFont val="Calibri"/>
        <family val="2"/>
      </rPr>
      <t>En 2020</t>
    </r>
    <r>
      <rPr>
        <b/>
        <sz val="12"/>
        <color indexed="10"/>
        <rFont val="Calibri"/>
        <family val="2"/>
      </rPr>
      <t xml:space="preserve">, vous avez la possibilité de ne pas payer la partie de cadrage; cochez d'une croix la case : </t>
    </r>
  </si>
  <si>
    <r>
      <rPr>
        <b/>
        <sz val="14"/>
        <color indexed="10"/>
        <rFont val="Calibri"/>
        <family val="2"/>
      </rPr>
      <t>En 2020</t>
    </r>
    <r>
      <rPr>
        <b/>
        <sz val="12"/>
        <color indexed="10"/>
        <rFont val="Calibri"/>
        <family val="2"/>
      </rPr>
      <t>, vous avez la possibilité de ne pas payer la 3</t>
    </r>
    <r>
      <rPr>
        <b/>
        <vertAlign val="superscript"/>
        <sz val="12"/>
        <color indexed="10"/>
        <rFont val="Calibri"/>
        <family val="2"/>
      </rPr>
      <t>ème</t>
    </r>
    <r>
      <rPr>
        <b/>
        <sz val="12"/>
        <color indexed="10"/>
        <rFont val="Calibri"/>
        <family val="2"/>
      </rPr>
      <t xml:space="preserve"> partie; cochez la case :</t>
    </r>
  </si>
  <si>
    <r>
      <rPr>
        <b/>
        <sz val="14"/>
        <color indexed="10"/>
        <rFont val="Calibri"/>
        <family val="2"/>
      </rPr>
      <t>En 2020</t>
    </r>
    <r>
      <rPr>
        <b/>
        <sz val="12"/>
        <color indexed="10"/>
        <rFont val="Calibri"/>
        <family val="2"/>
      </rPr>
      <t>, vous avez la possibilité de ne pas payer la 2</t>
    </r>
    <r>
      <rPr>
        <b/>
        <vertAlign val="superscript"/>
        <sz val="12"/>
        <color indexed="10"/>
        <rFont val="Calibri"/>
        <family val="2"/>
      </rPr>
      <t>ème</t>
    </r>
    <r>
      <rPr>
        <b/>
        <sz val="12"/>
        <color indexed="10"/>
        <rFont val="Calibri"/>
        <family val="2"/>
      </rPr>
      <t xml:space="preserve"> partie; cohez d'une croix la case :</t>
    </r>
  </si>
  <si>
    <t>Indemnité réelle du vainqueur :</t>
  </si>
  <si>
    <t>Vainqueur :</t>
  </si>
  <si>
    <t>Finaliste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</si>
</sst>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\-yy;@"/>
    <numFmt numFmtId="165" formatCode="#,##0.00\ &quot;€&quot;"/>
    <numFmt numFmtId="166" formatCode="#,##0_ ;\-#,##0\ "/>
    <numFmt numFmtId="167" formatCode="#,##0.00\ _€"/>
    <numFmt numFmtId="168" formatCode="#,##0\ &quot;€&quot;"/>
    <numFmt numFmtId="169" formatCode="_-* #,##0\ &quot;€&quot;_-;\-* #,##0\ &quot;€&quot;_-;_-* &quot;-&quot;??\ &quot;€&quot;_-;_-@_-"/>
    <numFmt numFmtId="170" formatCode="[$-40C]dddd\ d\ mmmm\ yyyy"/>
    <numFmt numFmtId="171" formatCode="#,##0.0\ &quot;€&quot;"/>
  </numFmts>
  <fonts count="1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sz val="14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62"/>
      <name val="Calibri"/>
      <family val="2"/>
    </font>
    <font>
      <b/>
      <sz val="18"/>
      <color indexed="10"/>
      <name val="Calibri"/>
      <family val="2"/>
    </font>
    <font>
      <i/>
      <sz val="9"/>
      <name val="MV Boli"/>
      <family val="0"/>
    </font>
    <font>
      <sz val="11"/>
      <color indexed="6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2"/>
      <color indexed="10"/>
      <name val="Calibri"/>
      <family val="2"/>
    </font>
    <font>
      <b/>
      <vertAlign val="superscript"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i/>
      <sz val="10"/>
      <name val="Calibri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Curlz MT"/>
      <family val="5"/>
    </font>
    <font>
      <sz val="11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sz val="14"/>
      <color indexed="9"/>
      <name val="Calibri"/>
      <family val="2"/>
    </font>
    <font>
      <sz val="3"/>
      <color indexed="9"/>
      <name val="Calibri"/>
      <family val="2"/>
    </font>
    <font>
      <sz val="5"/>
      <color indexed="9"/>
      <name val="Calibri"/>
      <family val="2"/>
    </font>
    <font>
      <sz val="14"/>
      <color indexed="10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sz val="9"/>
      <color indexed="62"/>
      <name val="Calibri"/>
      <family val="2"/>
    </font>
    <font>
      <b/>
      <sz val="14"/>
      <name val="Calibri"/>
      <family val="2"/>
    </font>
    <font>
      <b/>
      <sz val="8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8"/>
      <color indexed="8"/>
      <name val="Calibri"/>
      <family val="2"/>
    </font>
    <font>
      <sz val="13"/>
      <color indexed="8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sz val="22"/>
      <name val="Calibri"/>
      <family val="2"/>
    </font>
    <font>
      <sz val="2"/>
      <color indexed="9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i/>
      <sz val="9"/>
      <name val="Calibri"/>
      <family val="2"/>
    </font>
    <font>
      <sz val="11"/>
      <color indexed="8"/>
      <name val="AR BERKLEY"/>
      <family val="0"/>
    </font>
    <font>
      <i/>
      <sz val="11"/>
      <color indexed="8"/>
      <name val="AR BERKLEY"/>
      <family val="0"/>
    </font>
    <font>
      <sz val="5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1"/>
      <color indexed="8"/>
      <name val="MV Boli"/>
      <family val="0"/>
    </font>
    <font>
      <i/>
      <sz val="11"/>
      <color indexed="8"/>
      <name val="MV Boli"/>
      <family val="0"/>
    </font>
    <font>
      <sz val="8"/>
      <color indexed="9"/>
      <name val="Calibri"/>
      <family val="2"/>
    </font>
    <font>
      <b/>
      <sz val="10"/>
      <color indexed="10"/>
      <name val="Calibri"/>
      <family val="2"/>
    </font>
    <font>
      <sz val="18"/>
      <name val="Calibri"/>
      <family val="2"/>
    </font>
    <font>
      <b/>
      <sz val="10"/>
      <color indexed="8"/>
      <name val="Calibri"/>
      <family val="2"/>
    </font>
    <font>
      <sz val="26"/>
      <name val="Calibri"/>
      <family val="2"/>
    </font>
    <font>
      <b/>
      <sz val="14"/>
      <color indexed="9"/>
      <name val="Calibri"/>
      <family val="2"/>
    </font>
    <font>
      <i/>
      <sz val="9"/>
      <color indexed="62"/>
      <name val="Calibri"/>
      <family val="2"/>
    </font>
    <font>
      <b/>
      <sz val="18"/>
      <name val="Calibri"/>
      <family val="2"/>
    </font>
    <font>
      <b/>
      <i/>
      <sz val="11"/>
      <color indexed="10"/>
      <name val="Arial"/>
      <family val="2"/>
    </font>
    <font>
      <sz val="9"/>
      <color indexed="8"/>
      <name val="Bahnschrift"/>
      <family val="2"/>
    </font>
    <font>
      <b/>
      <sz val="18"/>
      <color indexed="9"/>
      <name val="Calibri"/>
      <family val="2"/>
    </font>
    <font>
      <b/>
      <sz val="18"/>
      <color indexed="56"/>
      <name val="Calibri"/>
      <family val="2"/>
    </font>
    <font>
      <b/>
      <sz val="24"/>
      <color indexed="9"/>
      <name val="Calibri"/>
      <family val="2"/>
    </font>
    <font>
      <b/>
      <vertAlign val="superscript"/>
      <sz val="18"/>
      <color indexed="9"/>
      <name val="Calibri"/>
      <family val="2"/>
    </font>
    <font>
      <b/>
      <sz val="16"/>
      <color indexed="8"/>
      <name val="Arial Black"/>
      <family val="2"/>
    </font>
    <font>
      <b/>
      <sz val="16"/>
      <color indexed="10"/>
      <name val="Arial Black"/>
      <family val="2"/>
    </font>
    <font>
      <b/>
      <sz val="12"/>
      <color indexed="8"/>
      <name val="Arial Black"/>
      <family val="2"/>
    </font>
    <font>
      <b/>
      <sz val="16"/>
      <color indexed="20"/>
      <name val="Arial Black"/>
      <family val="2"/>
    </font>
    <font>
      <b/>
      <sz val="18"/>
      <color indexed="20"/>
      <name val="Arial Black"/>
      <family val="2"/>
    </font>
    <font>
      <b/>
      <sz val="16"/>
      <color indexed="9"/>
      <name val="Calibri"/>
      <family val="2"/>
    </font>
    <font>
      <vertAlign val="superscript"/>
      <sz val="11"/>
      <color indexed="8"/>
      <name val="Calibri"/>
      <family val="2"/>
    </font>
    <font>
      <b/>
      <sz val="20"/>
      <color indexed="9"/>
      <name val="Calibri"/>
      <family val="2"/>
    </font>
    <font>
      <sz val="5"/>
      <color indexed="8"/>
      <name val="Calibri"/>
      <family val="2"/>
    </font>
    <font>
      <u val="single"/>
      <sz val="14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urlz MT"/>
      <family val="5"/>
    </font>
    <font>
      <sz val="14"/>
      <color theme="0"/>
      <name val="Calibri"/>
      <family val="2"/>
    </font>
    <font>
      <sz val="3"/>
      <color theme="0"/>
      <name val="Calibri"/>
      <family val="2"/>
    </font>
    <font>
      <sz val="11"/>
      <color rgb="FF000000"/>
      <name val="Calibri"/>
      <family val="2"/>
    </font>
    <font>
      <sz val="5"/>
      <color theme="0"/>
      <name val="Calibri"/>
      <family val="2"/>
    </font>
    <font>
      <sz val="14"/>
      <color rgb="FFFF0000"/>
      <name val="Calibri"/>
      <family val="2"/>
    </font>
    <font>
      <sz val="16"/>
      <color theme="1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  <font>
      <sz val="10"/>
      <color rgb="FFFF0000"/>
      <name val="Calibri"/>
      <family val="2"/>
    </font>
    <font>
      <sz val="18"/>
      <color theme="1"/>
      <name val="Calibri"/>
      <family val="2"/>
    </font>
    <font>
      <sz val="13"/>
      <color theme="1"/>
      <name val="Calibri"/>
      <family val="2"/>
    </font>
    <font>
      <sz val="8"/>
      <color rgb="FFFF0000"/>
      <name val="Calibri"/>
      <family val="2"/>
    </font>
    <font>
      <b/>
      <sz val="14"/>
      <color rgb="FFFF0000"/>
      <name val="Calibri"/>
      <family val="2"/>
    </font>
    <font>
      <sz val="2"/>
      <color theme="0"/>
      <name val="Calibri"/>
      <family val="2"/>
    </font>
    <font>
      <b/>
      <sz val="16"/>
      <color theme="1"/>
      <name val="Calibri"/>
      <family val="2"/>
    </font>
    <font>
      <sz val="11"/>
      <color theme="1"/>
      <name val="AR BERKLEY"/>
      <family val="0"/>
    </font>
    <font>
      <i/>
      <sz val="11"/>
      <color theme="1"/>
      <name val="AR BERKLEY"/>
      <family val="0"/>
    </font>
    <font>
      <b/>
      <sz val="11"/>
      <color rgb="FFFF0000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MV Boli"/>
      <family val="0"/>
    </font>
    <font>
      <i/>
      <sz val="11"/>
      <color theme="1"/>
      <name val="MV Boli"/>
      <family val="0"/>
    </font>
    <font>
      <sz val="8"/>
      <color theme="0"/>
      <name val="Calibri"/>
      <family val="2"/>
    </font>
    <font>
      <b/>
      <sz val="10"/>
      <color rgb="FFFF0000"/>
      <name val="Calibri"/>
      <family val="2"/>
    </font>
    <font>
      <b/>
      <i/>
      <sz val="11"/>
      <color rgb="FFFF0000"/>
      <name val="Arial"/>
      <family val="2"/>
    </font>
    <font>
      <b/>
      <sz val="14"/>
      <color theme="0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Bahnschrift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/>
    </border>
    <border>
      <left style="double">
        <color indexed="62"/>
      </left>
      <right style="double">
        <color indexed="62"/>
      </right>
      <top/>
      <bottom style="double">
        <color indexed="62"/>
      </bottom>
    </border>
    <border>
      <left/>
      <right/>
      <top/>
      <bottom style="double">
        <color indexed="62"/>
      </bottom>
    </border>
    <border>
      <left style="thin"/>
      <right style="thin"/>
      <top style="thin"/>
      <bottom style="thin"/>
    </border>
    <border>
      <left/>
      <right style="double">
        <color indexed="62"/>
      </right>
      <top style="thin">
        <color indexed="62"/>
      </top>
      <bottom style="thin">
        <color indexed="62"/>
      </bottom>
    </border>
    <border>
      <left/>
      <right style="double">
        <color indexed="62"/>
      </right>
      <top/>
      <bottom style="double">
        <color indexed="62"/>
      </bottom>
    </border>
    <border>
      <left/>
      <right style="double">
        <color indexed="62"/>
      </right>
      <top style="double">
        <color indexed="62"/>
      </top>
      <bottom style="thin">
        <color indexed="62"/>
      </bottom>
    </border>
    <border>
      <left/>
      <right style="double">
        <color indexed="62"/>
      </right>
      <top style="thin">
        <color indexed="62"/>
      </top>
      <bottom style="double">
        <color indexed="62"/>
      </bottom>
    </border>
    <border>
      <left/>
      <right style="double">
        <color indexed="62"/>
      </right>
      <top style="double">
        <color indexed="62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>
        <color indexed="62"/>
      </top>
      <bottom/>
    </border>
    <border>
      <left style="double">
        <color indexed="62"/>
      </left>
      <right/>
      <top style="double">
        <color indexed="62"/>
      </top>
      <bottom/>
    </border>
    <border>
      <left style="double">
        <color indexed="62"/>
      </left>
      <right/>
      <top/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double">
        <color indexed="62"/>
      </left>
      <right style="thin">
        <color indexed="62"/>
      </right>
      <top style="double">
        <color indexed="62"/>
      </top>
      <bottom/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double">
        <color indexed="62"/>
      </right>
      <top/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/>
      <bottom style="thin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>
        <color indexed="62"/>
      </bottom>
    </border>
    <border>
      <left style="thin"/>
      <right style="thin"/>
      <top/>
      <bottom style="thin"/>
    </border>
    <border>
      <left style="double">
        <color indexed="62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/>
      <top style="double">
        <color indexed="62"/>
      </top>
      <bottom style="double">
        <color indexed="62"/>
      </bottom>
    </border>
    <border>
      <left/>
      <right/>
      <top style="double">
        <color indexed="62"/>
      </top>
      <bottom style="double">
        <color indexed="62"/>
      </bottom>
    </border>
    <border>
      <left style="double">
        <color indexed="62"/>
      </left>
      <right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/>
      <right style="thin">
        <color indexed="62"/>
      </right>
      <top style="double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/>
      <bottom style="double">
        <color indexed="62"/>
      </bottom>
    </border>
    <border>
      <left/>
      <right style="thin">
        <color indexed="62"/>
      </right>
      <top/>
      <bottom style="double">
        <color indexed="62"/>
      </bottom>
    </border>
    <border>
      <left/>
      <right style="thin">
        <color indexed="62"/>
      </right>
      <top style="thin">
        <color indexed="62"/>
      </top>
      <bottom style="double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 style="thin">
        <color indexed="62"/>
      </left>
      <right style="thin">
        <color indexed="62"/>
      </right>
      <top/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/>
    </border>
    <border>
      <left style="thin">
        <color indexed="62"/>
      </left>
      <right style="thin">
        <color indexed="62"/>
      </right>
      <top/>
      <bottom/>
    </border>
    <border>
      <left/>
      <right style="thin">
        <color indexed="62"/>
      </right>
      <top style="double">
        <color indexed="62"/>
      </top>
      <bottom/>
    </border>
    <border>
      <left style="double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 style="double">
        <color indexed="62"/>
      </right>
      <top style="double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thin"/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/>
      <bottom>
        <color indexed="63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/>
      <top style="double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/>
      <right style="thin"/>
      <top style="thin"/>
      <bottom style="hair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6" borderId="1" applyNumberFormat="0" applyAlignment="0" applyProtection="0"/>
    <xf numFmtId="0" fontId="111" fillId="0" borderId="2" applyNumberFormat="0" applyFill="0" applyAlignment="0" applyProtection="0"/>
    <xf numFmtId="0" fontId="0" fillId="27" borderId="3" applyNumberFormat="0" applyFont="0" applyAlignment="0" applyProtection="0"/>
    <xf numFmtId="0" fontId="112" fillId="28" borderId="1" applyNumberFormat="0" applyAlignment="0" applyProtection="0"/>
    <xf numFmtId="0" fontId="11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30" borderId="0" applyNumberFormat="0" applyBorder="0" applyAlignment="0" applyProtection="0"/>
    <xf numFmtId="9" fontId="0" fillId="0" borderId="0" applyFont="0" applyFill="0" applyBorder="0" applyAlignment="0" applyProtection="0"/>
    <xf numFmtId="0" fontId="115" fillId="31" borderId="0" applyNumberFormat="0" applyBorder="0" applyAlignment="0" applyProtection="0"/>
    <xf numFmtId="0" fontId="116" fillId="26" borderId="4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5" applyNumberFormat="0" applyFill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8" applyNumberFormat="0" applyFill="0" applyAlignment="0" applyProtection="0"/>
    <xf numFmtId="0" fontId="123" fillId="32" borderId="9" applyNumberFormat="0" applyAlignment="0" applyProtection="0"/>
  </cellStyleXfs>
  <cellXfs count="1047">
    <xf numFmtId="0" fontId="0" fillId="0" borderId="0" xfId="0" applyFont="1" applyAlignment="1">
      <alignment/>
    </xf>
    <xf numFmtId="0" fontId="124" fillId="0" borderId="0" xfId="0" applyFont="1" applyAlignment="1" applyProtection="1">
      <alignment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125" fillId="0" borderId="0" xfId="0" applyFont="1" applyAlignment="1" applyProtection="1">
      <alignment vertical="center"/>
      <protection/>
    </xf>
    <xf numFmtId="0" fontId="126" fillId="0" borderId="0" xfId="0" applyFont="1" applyAlignment="1" applyProtection="1">
      <alignment vertical="center"/>
      <protection/>
    </xf>
    <xf numFmtId="0" fontId="125" fillId="0" borderId="0" xfId="0" applyFont="1" applyAlignment="1" applyProtection="1">
      <alignment horizontal="right" vertical="center"/>
      <protection/>
    </xf>
    <xf numFmtId="0" fontId="126" fillId="0" borderId="0" xfId="0" applyFont="1" applyFill="1" applyAlignment="1" applyProtection="1">
      <alignment vertical="center"/>
      <protection/>
    </xf>
    <xf numFmtId="0" fontId="126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127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7" fillId="0" borderId="0" xfId="0" applyFont="1" applyAlignment="1" applyProtection="1">
      <alignment vertical="center"/>
      <protection/>
    </xf>
    <xf numFmtId="0" fontId="128" fillId="0" borderId="0" xfId="0" applyFont="1" applyAlignment="1" applyProtection="1">
      <alignment vertical="center"/>
      <protection/>
    </xf>
    <xf numFmtId="0" fontId="129" fillId="0" borderId="0" xfId="0" applyFont="1" applyAlignment="1" applyProtection="1">
      <alignment vertical="center"/>
      <protection/>
    </xf>
    <xf numFmtId="0" fontId="130" fillId="0" borderId="0" xfId="0" applyFont="1" applyAlignment="1" applyProtection="1">
      <alignment vertical="center"/>
      <protection/>
    </xf>
    <xf numFmtId="0" fontId="125" fillId="0" borderId="0" xfId="0" applyFont="1" applyAlignment="1" applyProtection="1">
      <alignment horizontal="center" vertical="center"/>
      <protection/>
    </xf>
    <xf numFmtId="0" fontId="125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1" fillId="0" borderId="0" xfId="0" applyFont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122" fillId="0" borderId="13" xfId="0" applyFont="1" applyBorder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vertical="center"/>
      <protection/>
    </xf>
    <xf numFmtId="10" fontId="0" fillId="0" borderId="0" xfId="0" applyNumberFormat="1" applyFont="1" applyAlignment="1" applyProtection="1">
      <alignment vertical="center"/>
      <protection/>
    </xf>
    <xf numFmtId="165" fontId="124" fillId="0" borderId="0" xfId="0" applyNumberFormat="1" applyFont="1" applyAlignment="1" applyProtection="1">
      <alignment horizontal="center" vertical="center" wrapText="1"/>
      <protection/>
    </xf>
    <xf numFmtId="0" fontId="125" fillId="0" borderId="13" xfId="0" applyFont="1" applyFill="1" applyBorder="1" applyAlignment="1" applyProtection="1">
      <alignment horizontal="center" vertical="center"/>
      <protection/>
    </xf>
    <xf numFmtId="0" fontId="132" fillId="0" borderId="13" xfId="0" applyFont="1" applyBorder="1" applyAlignment="1" applyProtection="1">
      <alignment vertical="center"/>
      <protection/>
    </xf>
    <xf numFmtId="0" fontId="133" fillId="0" borderId="0" xfId="0" applyFont="1" applyFill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justify" vertical="top" wrapText="1"/>
      <protection locked="0"/>
    </xf>
    <xf numFmtId="0" fontId="26" fillId="0" borderId="15" xfId="0" applyFont="1" applyBorder="1" applyAlignment="1" applyProtection="1">
      <alignment horizontal="justify" vertical="top" wrapText="1"/>
      <protection locked="0"/>
    </xf>
    <xf numFmtId="0" fontId="45" fillId="0" borderId="16" xfId="0" applyFont="1" applyBorder="1" applyAlignment="1" applyProtection="1">
      <alignment horizontal="justify" vertical="top" wrapText="1"/>
      <protection locked="0"/>
    </xf>
    <xf numFmtId="0" fontId="45" fillId="0" borderId="14" xfId="0" applyFont="1" applyBorder="1" applyAlignment="1" applyProtection="1">
      <alignment horizontal="justify" vertical="top" wrapText="1"/>
      <protection locked="0"/>
    </xf>
    <xf numFmtId="0" fontId="45" fillId="0" borderId="17" xfId="0" applyFont="1" applyBorder="1" applyAlignment="1" applyProtection="1">
      <alignment horizontal="justify" vertical="top" wrapText="1"/>
      <protection locked="0"/>
    </xf>
    <xf numFmtId="0" fontId="26" fillId="0" borderId="18" xfId="0" applyFont="1" applyBorder="1" applyAlignment="1" applyProtection="1">
      <alignment horizontal="justify" vertical="top" wrapText="1"/>
      <protection locked="0"/>
    </xf>
    <xf numFmtId="0" fontId="45" fillId="0" borderId="18" xfId="0" applyFont="1" applyBorder="1" applyAlignment="1" applyProtection="1">
      <alignment horizontal="justify" vertical="top" wrapText="1"/>
      <protection locked="0"/>
    </xf>
    <xf numFmtId="0" fontId="45" fillId="0" borderId="15" xfId="0" applyFont="1" applyBorder="1" applyAlignment="1" applyProtection="1">
      <alignment horizontal="justify" vertical="top" wrapText="1"/>
      <protection locked="0"/>
    </xf>
    <xf numFmtId="0" fontId="26" fillId="0" borderId="16" xfId="0" applyFont="1" applyFill="1" applyBorder="1" applyAlignment="1" applyProtection="1">
      <alignment horizontal="justify" vertical="center" wrapText="1"/>
      <protection locked="0"/>
    </xf>
    <xf numFmtId="0" fontId="26" fillId="0" borderId="14" xfId="0" applyFont="1" applyFill="1" applyBorder="1" applyAlignment="1" applyProtection="1">
      <alignment horizontal="justify" vertical="center" wrapText="1"/>
      <protection locked="0"/>
    </xf>
    <xf numFmtId="0" fontId="26" fillId="0" borderId="15" xfId="0" applyFont="1" applyFill="1" applyBorder="1" applyAlignment="1" applyProtection="1">
      <alignment horizontal="justify" vertical="center" wrapText="1"/>
      <protection locked="0"/>
    </xf>
    <xf numFmtId="0" fontId="1" fillId="0" borderId="16" xfId="0" applyFont="1" applyFill="1" applyBorder="1" applyAlignment="1" applyProtection="1">
      <alignment horizontal="justify" vertical="center" wrapText="1"/>
      <protection locked="0"/>
    </xf>
    <xf numFmtId="0" fontId="1" fillId="0" borderId="14" xfId="0" applyFont="1" applyFill="1" applyBorder="1" applyAlignment="1" applyProtection="1">
      <alignment horizontal="justify" vertical="center" wrapText="1"/>
      <protection locked="0"/>
    </xf>
    <xf numFmtId="0" fontId="1" fillId="0" borderId="17" xfId="0" applyFont="1" applyFill="1" applyBorder="1" applyAlignment="1" applyProtection="1">
      <alignment horizontal="justify" vertical="center" wrapText="1"/>
      <protection locked="0"/>
    </xf>
    <xf numFmtId="0" fontId="45" fillId="0" borderId="16" xfId="0" applyFont="1" applyFill="1" applyBorder="1" applyAlignment="1" applyProtection="1">
      <alignment horizontal="justify" vertical="center" wrapText="1"/>
      <protection locked="0"/>
    </xf>
    <xf numFmtId="0" fontId="45" fillId="0" borderId="14" xfId="0" applyFont="1" applyFill="1" applyBorder="1" applyAlignment="1" applyProtection="1">
      <alignment horizontal="justify" vertical="center" wrapText="1"/>
      <protection locked="0"/>
    </xf>
    <xf numFmtId="0" fontId="45" fillId="0" borderId="17" xfId="0" applyFont="1" applyFill="1" applyBorder="1" applyAlignment="1" applyProtection="1">
      <alignment horizontal="justify" vertical="center" wrapText="1"/>
      <protection locked="0"/>
    </xf>
    <xf numFmtId="0" fontId="46" fillId="0" borderId="16" xfId="0" applyFont="1" applyFill="1" applyBorder="1" applyAlignment="1" applyProtection="1">
      <alignment horizontal="justify" vertical="top" wrapText="1"/>
      <protection locked="0"/>
    </xf>
    <xf numFmtId="0" fontId="46" fillId="0" borderId="14" xfId="0" applyFont="1" applyFill="1" applyBorder="1" applyAlignment="1" applyProtection="1">
      <alignment horizontal="justify" vertical="top" wrapText="1"/>
      <protection locked="0"/>
    </xf>
    <xf numFmtId="0" fontId="46" fillId="0" borderId="15" xfId="0" applyFont="1" applyFill="1" applyBorder="1" applyAlignment="1" applyProtection="1">
      <alignment horizontal="justify" vertical="top" wrapText="1"/>
      <protection locked="0"/>
    </xf>
    <xf numFmtId="0" fontId="41" fillId="0" borderId="16" xfId="0" applyFont="1" applyFill="1" applyBorder="1" applyAlignment="1" applyProtection="1">
      <alignment horizontal="justify" vertical="top" wrapText="1"/>
      <protection locked="0"/>
    </xf>
    <xf numFmtId="0" fontId="41" fillId="0" borderId="14" xfId="0" applyFont="1" applyFill="1" applyBorder="1" applyAlignment="1" applyProtection="1">
      <alignment horizontal="justify" vertical="top" wrapText="1"/>
      <protection locked="0"/>
    </xf>
    <xf numFmtId="0" fontId="41" fillId="0" borderId="17" xfId="0" applyFont="1" applyFill="1" applyBorder="1" applyAlignment="1" applyProtection="1">
      <alignment horizontal="justify" vertical="top" wrapText="1"/>
      <protection locked="0"/>
    </xf>
    <xf numFmtId="0" fontId="47" fillId="0" borderId="16" xfId="0" applyFont="1" applyFill="1" applyBorder="1" applyAlignment="1" applyProtection="1">
      <alignment horizontal="justify" vertical="top" wrapText="1"/>
      <protection locked="0"/>
    </xf>
    <xf numFmtId="0" fontId="47" fillId="0" borderId="14" xfId="0" applyFont="1" applyFill="1" applyBorder="1" applyAlignment="1" applyProtection="1">
      <alignment horizontal="justify" vertical="top" wrapText="1"/>
      <protection locked="0"/>
    </xf>
    <xf numFmtId="0" fontId="47" fillId="0" borderId="17" xfId="0" applyFont="1" applyFill="1" applyBorder="1" applyAlignment="1" applyProtection="1">
      <alignment horizontal="justify" vertical="top" wrapText="1"/>
      <protection locked="0"/>
    </xf>
    <xf numFmtId="0" fontId="127" fillId="0" borderId="0" xfId="0" applyFont="1" applyFill="1" applyBorder="1" applyAlignment="1" applyProtection="1">
      <alignment horizontal="center" vertical="center"/>
      <protection/>
    </xf>
    <xf numFmtId="0" fontId="132" fillId="0" borderId="0" xfId="0" applyFont="1" applyFill="1" applyBorder="1" applyAlignment="1" applyProtection="1">
      <alignment horizontal="center" vertical="center"/>
      <protection locked="0"/>
    </xf>
    <xf numFmtId="0" fontId="13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08" fillId="0" borderId="0" xfId="0" applyFont="1" applyAlignment="1" applyProtection="1">
      <alignment vertical="center"/>
      <protection/>
    </xf>
    <xf numFmtId="0" fontId="108" fillId="0" borderId="0" xfId="0" applyFont="1" applyAlignment="1" applyProtection="1">
      <alignment horizontal="center" vertical="center"/>
      <protection/>
    </xf>
    <xf numFmtId="0" fontId="134" fillId="0" borderId="0" xfId="0" applyFont="1" applyAlignment="1" applyProtection="1">
      <alignment vertical="top" wrapText="1"/>
      <protection/>
    </xf>
    <xf numFmtId="0" fontId="125" fillId="0" borderId="19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32" fillId="0" borderId="0" xfId="0" applyFont="1" applyAlignment="1" applyProtection="1">
      <alignment/>
      <protection/>
    </xf>
    <xf numFmtId="0" fontId="125" fillId="0" borderId="20" xfId="0" applyFont="1" applyBorder="1" applyAlignment="1" applyProtection="1">
      <alignment horizontal="center" vertical="center"/>
      <protection/>
    </xf>
    <xf numFmtId="0" fontId="125" fillId="0" borderId="21" xfId="0" applyFont="1" applyBorder="1" applyAlignment="1" applyProtection="1">
      <alignment horizontal="center" vertical="center"/>
      <protection/>
    </xf>
    <xf numFmtId="0" fontId="129" fillId="0" borderId="13" xfId="0" applyFont="1" applyBorder="1" applyAlignment="1" applyProtection="1">
      <alignment vertical="center" wrapText="1"/>
      <protection/>
    </xf>
    <xf numFmtId="0" fontId="135" fillId="0" borderId="0" xfId="0" applyFont="1" applyAlignment="1" applyProtection="1">
      <alignment horizontal="center" vertical="center"/>
      <protection/>
    </xf>
    <xf numFmtId="0" fontId="132" fillId="0" borderId="0" xfId="0" applyFont="1" applyAlignment="1" applyProtection="1">
      <alignment horizontal="left" vertical="top" wrapText="1"/>
      <protection/>
    </xf>
    <xf numFmtId="0" fontId="125" fillId="0" borderId="13" xfId="0" applyFont="1" applyFill="1" applyBorder="1" applyAlignment="1" applyProtection="1">
      <alignment horizontal="center" vertical="center"/>
      <protection/>
    </xf>
    <xf numFmtId="0" fontId="12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top" wrapText="1"/>
      <protection/>
    </xf>
    <xf numFmtId="0" fontId="136" fillId="0" borderId="0" xfId="0" applyFont="1" applyAlignment="1">
      <alignment/>
    </xf>
    <xf numFmtId="165" fontId="137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top" wrapText="1"/>
      <protection/>
    </xf>
    <xf numFmtId="0" fontId="132" fillId="0" borderId="0" xfId="0" applyFont="1" applyAlignment="1" applyProtection="1">
      <alignment vertical="top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126" fillId="7" borderId="13" xfId="0" applyFont="1" applyFill="1" applyBorder="1" applyAlignment="1" applyProtection="1">
      <alignment horizontal="center" vertical="center"/>
      <protection locked="0"/>
    </xf>
    <xf numFmtId="0" fontId="126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32" fillId="0" borderId="0" xfId="0" applyFont="1" applyBorder="1" applyAlignment="1" applyProtection="1">
      <alignment vertical="center"/>
      <protection/>
    </xf>
    <xf numFmtId="0" fontId="132" fillId="0" borderId="0" xfId="0" applyFont="1" applyAlignment="1" applyProtection="1">
      <alignment vertical="center" wrapText="1"/>
      <protection/>
    </xf>
    <xf numFmtId="0" fontId="138" fillId="0" borderId="13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2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129" fillId="0" borderId="0" xfId="0" applyNumberFormat="1" applyFont="1" applyAlignment="1" applyProtection="1">
      <alignment horizontal="center" vertical="center" wrapText="1"/>
      <protection/>
    </xf>
    <xf numFmtId="0" fontId="12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33" borderId="0" xfId="0" applyFill="1" applyAlignment="1">
      <alignment/>
    </xf>
    <xf numFmtId="0" fontId="0" fillId="0" borderId="20" xfId="0" applyNumberFormat="1" applyBorder="1" applyAlignment="1" applyProtection="1">
      <alignment vertical="center"/>
      <protection/>
    </xf>
    <xf numFmtId="0" fontId="0" fillId="0" borderId="22" xfId="0" applyNumberFormat="1" applyBorder="1" applyAlignment="1" applyProtection="1">
      <alignment vertical="center"/>
      <protection/>
    </xf>
    <xf numFmtId="0" fontId="52" fillId="0" borderId="23" xfId="0" applyNumberFormat="1" applyFont="1" applyFill="1" applyBorder="1" applyAlignment="1" applyProtection="1">
      <alignment vertical="center" wrapText="1"/>
      <protection/>
    </xf>
    <xf numFmtId="0" fontId="52" fillId="0" borderId="24" xfId="0" applyNumberFormat="1" applyFont="1" applyFill="1" applyBorder="1" applyAlignment="1" applyProtection="1">
      <alignment vertical="center" wrapText="1"/>
      <protection/>
    </xf>
    <xf numFmtId="49" fontId="52" fillId="0" borderId="21" xfId="0" applyNumberFormat="1" applyFont="1" applyFill="1" applyBorder="1" applyAlignment="1" applyProtection="1">
      <alignment vertical="center" wrapText="1"/>
      <protection/>
    </xf>
    <xf numFmtId="0" fontId="52" fillId="0" borderId="25" xfId="0" applyNumberFormat="1" applyFont="1" applyFill="1" applyBorder="1" applyAlignment="1" applyProtection="1">
      <alignment horizontal="center" vertical="center" wrapText="1"/>
      <protection/>
    </xf>
    <xf numFmtId="49" fontId="52" fillId="34" borderId="0" xfId="0" applyNumberFormat="1" applyFont="1" applyFill="1" applyBorder="1" applyAlignment="1" applyProtection="1">
      <alignment vertical="center" wrapText="1"/>
      <protection/>
    </xf>
    <xf numFmtId="0" fontId="52" fillId="34" borderId="24" xfId="0" applyNumberFormat="1" applyFont="1" applyFill="1" applyBorder="1" applyAlignment="1" applyProtection="1">
      <alignment horizontal="center" vertical="center" wrapText="1"/>
      <protection/>
    </xf>
    <xf numFmtId="44" fontId="139" fillId="0" borderId="13" xfId="0" applyNumberFormat="1" applyFont="1" applyBorder="1" applyAlignment="1" applyProtection="1">
      <alignment horizontal="center" vertical="center" wrapText="1"/>
      <protection/>
    </xf>
    <xf numFmtId="44" fontId="139" fillId="0" borderId="13" xfId="0" applyNumberFormat="1" applyFont="1" applyFill="1" applyBorder="1" applyAlignment="1" applyProtection="1">
      <alignment horizontal="center" vertical="center" wrapText="1"/>
      <protection/>
    </xf>
    <xf numFmtId="49" fontId="126" fillId="0" borderId="0" xfId="0" applyNumberFormat="1" applyFont="1" applyBorder="1" applyAlignment="1" applyProtection="1">
      <alignment horizontal="center" vertical="center"/>
      <protection/>
    </xf>
    <xf numFmtId="166" fontId="126" fillId="0" borderId="0" xfId="0" applyNumberFormat="1" applyFont="1" applyBorder="1" applyAlignment="1" applyProtection="1">
      <alignment horizontal="center" vertical="center"/>
      <protection/>
    </xf>
    <xf numFmtId="0" fontId="125" fillId="0" borderId="24" xfId="0" applyFont="1" applyBorder="1" applyAlignment="1" applyProtection="1">
      <alignment vertical="center" wrapText="1"/>
      <protection/>
    </xf>
    <xf numFmtId="1" fontId="137" fillId="0" borderId="0" xfId="0" applyNumberFormat="1" applyFont="1" applyBorder="1" applyAlignment="1" applyProtection="1">
      <alignment horizontal="left" vertical="center"/>
      <protection/>
    </xf>
    <xf numFmtId="10" fontId="0" fillId="0" borderId="0" xfId="0" applyNumberFormat="1" applyAlignment="1" applyProtection="1">
      <alignment vertical="center"/>
      <protection/>
    </xf>
    <xf numFmtId="167" fontId="140" fillId="0" borderId="0" xfId="0" applyNumberFormat="1" applyFont="1" applyAlignment="1" applyProtection="1">
      <alignment vertical="center"/>
      <protection/>
    </xf>
    <xf numFmtId="0" fontId="122" fillId="0" borderId="24" xfId="0" applyFont="1" applyBorder="1" applyAlignment="1" applyProtection="1">
      <alignment horizontal="center" vertical="center"/>
      <protection/>
    </xf>
    <xf numFmtId="0" fontId="55" fillId="0" borderId="24" xfId="0" applyFont="1" applyBorder="1" applyAlignment="1" applyProtection="1">
      <alignment horizontal="center" vertical="center"/>
      <protection/>
    </xf>
    <xf numFmtId="1" fontId="56" fillId="0" borderId="26" xfId="0" applyNumberFormat="1" applyFont="1" applyFill="1" applyBorder="1" applyAlignment="1" applyProtection="1">
      <alignment horizontal="center" vertical="center" wrapText="1"/>
      <protection/>
    </xf>
    <xf numFmtId="165" fontId="56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5" fontId="57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0" fontId="122" fillId="0" borderId="19" xfId="0" applyFont="1" applyBorder="1" applyAlignment="1" applyProtection="1">
      <alignment horizontal="center" vertical="center"/>
      <protection/>
    </xf>
    <xf numFmtId="0" fontId="12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27" fillId="0" borderId="0" xfId="0" applyFont="1" applyAlignment="1" applyProtection="1">
      <alignment horizontal="center" vertical="center"/>
      <protection/>
    </xf>
    <xf numFmtId="0" fontId="127" fillId="0" borderId="0" xfId="0" applyFont="1" applyBorder="1" applyAlignment="1" applyProtection="1">
      <alignment horizontal="center" vertical="center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0" fontId="38" fillId="0" borderId="28" xfId="0" applyFont="1" applyBorder="1" applyAlignment="1" applyProtection="1">
      <alignment horizontal="center" vertical="center" wrapText="1"/>
      <protection/>
    </xf>
    <xf numFmtId="10" fontId="125" fillId="0" borderId="0" xfId="0" applyNumberFormat="1" applyFont="1" applyAlignment="1" applyProtection="1">
      <alignment horizontal="center" vertical="center"/>
      <protection/>
    </xf>
    <xf numFmtId="0" fontId="141" fillId="0" borderId="0" xfId="0" applyFont="1" applyAlignment="1" applyProtection="1">
      <alignment horizontal="left"/>
      <protection/>
    </xf>
    <xf numFmtId="0" fontId="126" fillId="33" borderId="13" xfId="0" applyFont="1" applyFill="1" applyBorder="1" applyAlignment="1" applyProtection="1">
      <alignment horizontal="center" vertical="center" wrapText="1"/>
      <protection/>
    </xf>
    <xf numFmtId="0" fontId="52" fillId="33" borderId="13" xfId="0" applyFont="1" applyFill="1" applyBorder="1" applyAlignment="1" applyProtection="1">
      <alignment horizontal="center" vertical="center" wrapText="1"/>
      <protection/>
    </xf>
    <xf numFmtId="0" fontId="139" fillId="33" borderId="13" xfId="0" applyFont="1" applyFill="1" applyBorder="1" applyAlignment="1" applyProtection="1">
      <alignment horizontal="center" vertical="center" wrapText="1"/>
      <protection/>
    </xf>
    <xf numFmtId="0" fontId="139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126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49" fontId="59" fillId="0" borderId="13" xfId="0" applyNumberFormat="1" applyFont="1" applyBorder="1" applyAlignment="1" applyProtection="1">
      <alignment horizontal="center" vertical="center" wrapText="1"/>
      <protection/>
    </xf>
    <xf numFmtId="49" fontId="59" fillId="34" borderId="13" xfId="0" applyNumberFormat="1" applyFont="1" applyFill="1" applyBorder="1" applyAlignment="1" applyProtection="1">
      <alignment horizontal="center" vertical="center" wrapText="1"/>
      <protection/>
    </xf>
    <xf numFmtId="0" fontId="59" fillId="34" borderId="13" xfId="0" applyFont="1" applyFill="1" applyBorder="1" applyAlignment="1" applyProtection="1">
      <alignment horizontal="center" vertical="center" wrapText="1"/>
      <protection/>
    </xf>
    <xf numFmtId="0" fontId="59" fillId="0" borderId="13" xfId="0" applyFont="1" applyBorder="1" applyAlignment="1" applyProtection="1">
      <alignment horizontal="center" vertical="center" wrapText="1"/>
      <protection/>
    </xf>
    <xf numFmtId="0" fontId="59" fillId="0" borderId="29" xfId="0" applyFont="1" applyBorder="1" applyAlignment="1" applyProtection="1">
      <alignment horizontal="center" vertical="center" wrapText="1"/>
      <protection/>
    </xf>
    <xf numFmtId="49" fontId="139" fillId="0" borderId="13" xfId="0" applyNumberFormat="1" applyFont="1" applyFill="1" applyBorder="1" applyAlignment="1" applyProtection="1">
      <alignment horizontal="center" vertical="center" wrapText="1"/>
      <protection/>
    </xf>
    <xf numFmtId="167" fontId="139" fillId="0" borderId="30" xfId="0" applyNumberFormat="1" applyFont="1" applyBorder="1" applyAlignment="1" applyProtection="1">
      <alignment horizontal="center" vertical="center" wrapText="1"/>
      <protection/>
    </xf>
    <xf numFmtId="0" fontId="12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7" fontId="0" fillId="0" borderId="0" xfId="0" applyNumberFormat="1" applyAlignment="1" applyProtection="1">
      <alignment vertical="center"/>
      <protection/>
    </xf>
    <xf numFmtId="0" fontId="45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vertical="center"/>
      <protection/>
    </xf>
    <xf numFmtId="44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9" fontId="132" fillId="33" borderId="0" xfId="0" applyNumberFormat="1" applyFont="1" applyFill="1" applyBorder="1" applyAlignment="1" applyProtection="1">
      <alignment vertical="center"/>
      <protection/>
    </xf>
    <xf numFmtId="165" fontId="132" fillId="33" borderId="0" xfId="0" applyNumberFormat="1" applyFont="1" applyFill="1" applyBorder="1" applyAlignment="1" applyProtection="1">
      <alignment vertical="center"/>
      <protection/>
    </xf>
    <xf numFmtId="2" fontId="0" fillId="33" borderId="29" xfId="0" applyNumberFormat="1" applyFont="1" applyFill="1" applyBorder="1" applyAlignment="1" applyProtection="1">
      <alignment horizontal="center" vertical="center"/>
      <protection/>
    </xf>
    <xf numFmtId="2" fontId="0" fillId="33" borderId="13" xfId="0" applyNumberFormat="1" applyFont="1" applyFill="1" applyBorder="1" applyAlignment="1" applyProtection="1">
      <alignment horizontal="center" vertical="center"/>
      <protection/>
    </xf>
    <xf numFmtId="165" fontId="6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horizontal="center"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44" fontId="0" fillId="33" borderId="13" xfId="0" applyNumberFormat="1" applyFont="1" applyFill="1" applyBorder="1" applyAlignment="1" applyProtection="1">
      <alignment horizontal="center" vertical="center" wrapText="1"/>
      <protection/>
    </xf>
    <xf numFmtId="44" fontId="0" fillId="33" borderId="30" xfId="0" applyNumberFormat="1" applyFont="1" applyFill="1" applyBorder="1" applyAlignment="1" applyProtection="1">
      <alignment horizontal="center" vertical="center" wrapText="1"/>
      <protection/>
    </xf>
    <xf numFmtId="7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2" fontId="142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2" fontId="0" fillId="33" borderId="23" xfId="0" applyNumberFormat="1" applyFont="1" applyFill="1" applyBorder="1" applyAlignment="1" applyProtection="1">
      <alignment horizontal="center" vertical="center"/>
      <protection/>
    </xf>
    <xf numFmtId="165" fontId="6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165" fontId="57" fillId="33" borderId="0" xfId="0" applyNumberFormat="1" applyFont="1" applyFill="1" applyBorder="1" applyAlignment="1" applyProtection="1">
      <alignment horizontal="center" vertical="center"/>
      <protection/>
    </xf>
    <xf numFmtId="0" fontId="127" fillId="33" borderId="0" xfId="0" applyFont="1" applyFill="1" applyAlignment="1">
      <alignment/>
    </xf>
    <xf numFmtId="1" fontId="0" fillId="33" borderId="0" xfId="0" applyNumberFormat="1" applyFont="1" applyFill="1" applyBorder="1" applyAlignment="1" applyProtection="1">
      <alignment vertical="center"/>
      <protection/>
    </xf>
    <xf numFmtId="165" fontId="55" fillId="33" borderId="0" xfId="0" applyNumberFormat="1" applyFont="1" applyFill="1" applyBorder="1" applyAlignment="1" applyProtection="1">
      <alignment vertical="center"/>
      <protection/>
    </xf>
    <xf numFmtId="2" fontId="47" fillId="33" borderId="0" xfId="0" applyNumberFormat="1" applyFont="1" applyFill="1" applyBorder="1" applyAlignment="1" applyProtection="1">
      <alignment horizontal="center" vertical="center"/>
      <protection/>
    </xf>
    <xf numFmtId="165" fontId="4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vertical="center"/>
      <protection/>
    </xf>
    <xf numFmtId="0" fontId="126" fillId="33" borderId="13" xfId="0" applyNumberFormat="1" applyFont="1" applyFill="1" applyBorder="1" applyAlignment="1" applyProtection="1">
      <alignment horizontal="center" vertical="center" wrapText="1"/>
      <protection/>
    </xf>
    <xf numFmtId="0" fontId="59" fillId="33" borderId="13" xfId="0" applyNumberFormat="1" applyFont="1" applyFill="1" applyBorder="1" applyAlignment="1" applyProtection="1">
      <alignment horizontal="center" vertical="center" wrapText="1"/>
      <protection/>
    </xf>
    <xf numFmtId="49" fontId="59" fillId="33" borderId="13" xfId="0" applyNumberFormat="1" applyFont="1" applyFill="1" applyBorder="1" applyAlignment="1" applyProtection="1">
      <alignment horizontal="center" vertical="center" wrapText="1"/>
      <protection/>
    </xf>
    <xf numFmtId="0" fontId="59" fillId="33" borderId="13" xfId="0" applyFont="1" applyFill="1" applyBorder="1" applyAlignment="1" applyProtection="1">
      <alignment horizontal="center" vertical="center" wrapText="1"/>
      <protection/>
    </xf>
    <xf numFmtId="0" fontId="59" fillId="33" borderId="29" xfId="0" applyFont="1" applyFill="1" applyBorder="1" applyAlignment="1" applyProtection="1">
      <alignment horizontal="center" vertical="center" wrapText="1"/>
      <protection/>
    </xf>
    <xf numFmtId="0" fontId="59" fillId="33" borderId="20" xfId="0" applyFont="1" applyFill="1" applyBorder="1" applyAlignment="1" applyProtection="1">
      <alignment horizontal="center" vertical="center" wrapText="1"/>
      <protection/>
    </xf>
    <xf numFmtId="165" fontId="59" fillId="33" borderId="31" xfId="0" applyNumberFormat="1" applyFont="1" applyFill="1" applyBorder="1" applyAlignment="1" applyProtection="1">
      <alignment horizontal="center" vertical="center" wrapText="1"/>
      <protection/>
    </xf>
    <xf numFmtId="10" fontId="143" fillId="33" borderId="31" xfId="0" applyNumberFormat="1" applyFont="1" applyFill="1" applyBorder="1" applyAlignment="1" applyProtection="1">
      <alignment horizontal="center" vertical="center"/>
      <protection/>
    </xf>
    <xf numFmtId="10" fontId="143" fillId="33" borderId="30" xfId="0" applyNumberFormat="1" applyFont="1" applyFill="1" applyBorder="1" applyAlignment="1" applyProtection="1">
      <alignment horizontal="center" vertical="center"/>
      <protection/>
    </xf>
    <xf numFmtId="49" fontId="139" fillId="33" borderId="13" xfId="0" applyNumberFormat="1" applyFont="1" applyFill="1" applyBorder="1" applyAlignment="1" applyProtection="1">
      <alignment horizontal="center" vertical="center" wrapText="1"/>
      <protection/>
    </xf>
    <xf numFmtId="165" fontId="127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137" fillId="33" borderId="0" xfId="0" applyNumberFormat="1" applyFont="1" applyFill="1" applyAlignment="1" applyProtection="1">
      <alignment horizontal="left" vertical="center"/>
      <protection/>
    </xf>
    <xf numFmtId="167" fontId="0" fillId="33" borderId="0" xfId="0" applyNumberFormat="1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144" fillId="33" borderId="20" xfId="0" applyNumberFormat="1" applyFont="1" applyFill="1" applyBorder="1" applyAlignment="1" applyProtection="1">
      <alignment vertical="center" wrapText="1"/>
      <protection/>
    </xf>
    <xf numFmtId="0" fontId="144" fillId="33" borderId="22" xfId="0" applyNumberFormat="1" applyFont="1" applyFill="1" applyBorder="1" applyAlignment="1" applyProtection="1">
      <alignment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55" fillId="0" borderId="19" xfId="0" applyFont="1" applyBorder="1" applyAlignment="1" applyProtection="1">
      <alignment horizontal="center" vertical="center"/>
      <protection/>
    </xf>
    <xf numFmtId="44" fontId="139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44" fontId="60" fillId="33" borderId="0" xfId="0" applyNumberFormat="1" applyFont="1" applyFill="1" applyBorder="1" applyAlignment="1" applyProtection="1">
      <alignment horizontal="right" vertical="center"/>
      <protection/>
    </xf>
    <xf numFmtId="2" fontId="145" fillId="33" borderId="0" xfId="0" applyNumberFormat="1" applyFont="1" applyFill="1" applyBorder="1" applyAlignment="1" applyProtection="1">
      <alignment vertical="center" wrapText="1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165" fontId="62" fillId="0" borderId="23" xfId="0" applyNumberFormat="1" applyFont="1" applyFill="1" applyBorder="1" applyAlignment="1" applyProtection="1">
      <alignment horizontal="right" vertical="center"/>
      <protection/>
    </xf>
    <xf numFmtId="165" fontId="62" fillId="33" borderId="23" xfId="0" applyNumberFormat="1" applyFont="1" applyFill="1" applyBorder="1" applyAlignment="1" applyProtection="1">
      <alignment horizontal="right" vertical="center"/>
      <protection/>
    </xf>
    <xf numFmtId="1" fontId="0" fillId="33" borderId="0" xfId="0" applyNumberFormat="1" applyFont="1" applyFill="1" applyBorder="1" applyAlignment="1" applyProtection="1">
      <alignment horizontal="center" vertical="center"/>
      <protection/>
    </xf>
    <xf numFmtId="1" fontId="108" fillId="33" borderId="0" xfId="0" applyNumberFormat="1" applyFont="1" applyFill="1" applyBorder="1" applyAlignment="1" applyProtection="1">
      <alignment horizontal="right" vertical="center"/>
      <protection/>
    </xf>
    <xf numFmtId="2" fontId="66" fillId="36" borderId="0" xfId="0" applyNumberFormat="1" applyFont="1" applyFill="1" applyBorder="1" applyAlignment="1" applyProtection="1">
      <alignment horizontal="right" vertical="center"/>
      <protection/>
    </xf>
    <xf numFmtId="2" fontId="66" fillId="37" borderId="0" xfId="0" applyNumberFormat="1" applyFont="1" applyFill="1" applyBorder="1" applyAlignment="1" applyProtection="1">
      <alignment horizontal="right" vertical="center"/>
      <protection/>
    </xf>
    <xf numFmtId="0" fontId="60" fillId="33" borderId="13" xfId="0" applyFont="1" applyFill="1" applyBorder="1" applyAlignment="1" applyProtection="1">
      <alignment horizontal="center" vertical="center" wrapText="1"/>
      <protection/>
    </xf>
    <xf numFmtId="0" fontId="132" fillId="33" borderId="13" xfId="0" applyFont="1" applyFill="1" applyBorder="1" applyAlignment="1" applyProtection="1">
      <alignment horizontal="center" vertical="center" wrapText="1"/>
      <protection/>
    </xf>
    <xf numFmtId="7" fontId="139" fillId="33" borderId="13" xfId="0" applyNumberFormat="1" applyFont="1" applyFill="1" applyBorder="1" applyAlignment="1" applyProtection="1">
      <alignment horizontal="center" vertical="center" wrapText="1"/>
      <protection/>
    </xf>
    <xf numFmtId="0" fontId="122" fillId="0" borderId="19" xfId="0" applyFont="1" applyBorder="1" applyAlignment="1" applyProtection="1">
      <alignment horizontal="right" vertical="center"/>
      <protection/>
    </xf>
    <xf numFmtId="0" fontId="55" fillId="0" borderId="19" xfId="0" applyFont="1" applyBorder="1" applyAlignment="1" applyProtection="1">
      <alignment horizontal="right" vertical="center"/>
      <protection/>
    </xf>
    <xf numFmtId="169" fontId="108" fillId="0" borderId="0" xfId="0" applyNumberFormat="1" applyFont="1" applyBorder="1" applyAlignment="1" applyProtection="1">
      <alignment horizontal="right" vertical="center"/>
      <protection/>
    </xf>
    <xf numFmtId="0" fontId="122" fillId="0" borderId="23" xfId="0" applyFont="1" applyBorder="1" applyAlignment="1" applyProtection="1">
      <alignment horizontal="center" vertical="center"/>
      <protection/>
    </xf>
    <xf numFmtId="165" fontId="0" fillId="0" borderId="23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2" fontId="124" fillId="33" borderId="23" xfId="0" applyNumberFormat="1" applyFont="1" applyFill="1" applyBorder="1" applyAlignment="1" applyProtection="1">
      <alignment horizontal="center" vertical="center"/>
      <protection/>
    </xf>
    <xf numFmtId="2" fontId="124" fillId="33" borderId="0" xfId="0" applyNumberFormat="1" applyFont="1" applyFill="1" applyBorder="1" applyAlignment="1" applyProtection="1">
      <alignment horizontal="center" vertical="center"/>
      <protection/>
    </xf>
    <xf numFmtId="165" fontId="55" fillId="33" borderId="0" xfId="0" applyNumberFormat="1" applyFont="1" applyFill="1" applyBorder="1" applyAlignment="1" applyProtection="1">
      <alignment horizontal="center" vertical="center"/>
      <protection/>
    </xf>
    <xf numFmtId="2" fontId="124" fillId="33" borderId="0" xfId="0" applyNumberFormat="1" applyFont="1" applyFill="1" applyBorder="1" applyAlignment="1" applyProtection="1">
      <alignment vertical="center"/>
      <protection/>
    </xf>
    <xf numFmtId="0" fontId="132" fillId="0" borderId="0" xfId="0" applyFont="1" applyAlignment="1" applyProtection="1">
      <alignment vertical="center"/>
      <protection/>
    </xf>
    <xf numFmtId="0" fontId="132" fillId="0" borderId="0" xfId="0" applyFont="1" applyAlignment="1" applyProtection="1">
      <alignment horizontal="left" vertical="center"/>
      <protection/>
    </xf>
    <xf numFmtId="0" fontId="146" fillId="0" borderId="0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vertical="center" wrapText="1"/>
      <protection/>
    </xf>
    <xf numFmtId="0" fontId="126" fillId="0" borderId="23" xfId="0" applyFont="1" applyFill="1" applyBorder="1" applyAlignment="1" applyProtection="1">
      <alignment horizontal="center" vertical="center"/>
      <protection/>
    </xf>
    <xf numFmtId="168" fontId="0" fillId="0" borderId="0" xfId="0" applyNumberFormat="1" applyFont="1" applyAlignment="1" applyProtection="1">
      <alignment vertical="center"/>
      <protection/>
    </xf>
    <xf numFmtId="14" fontId="132" fillId="0" borderId="23" xfId="0" applyNumberFormat="1" applyFont="1" applyFill="1" applyBorder="1" applyAlignment="1" applyProtection="1">
      <alignment horizontal="center" vertical="center"/>
      <protection/>
    </xf>
    <xf numFmtId="0" fontId="132" fillId="0" borderId="0" xfId="0" applyFont="1" applyFill="1" applyBorder="1" applyAlignment="1" applyProtection="1">
      <alignment horizontal="center" vertical="center"/>
      <protection/>
    </xf>
    <xf numFmtId="0" fontId="132" fillId="0" borderId="0" xfId="0" applyFont="1" applyFill="1" applyBorder="1" applyAlignment="1" applyProtection="1">
      <alignment horizontal="center" vertical="center" wrapText="1"/>
      <protection/>
    </xf>
    <xf numFmtId="0" fontId="140" fillId="0" borderId="0" xfId="0" applyFont="1" applyAlignment="1" applyProtection="1">
      <alignment horizontal="left" vertical="center"/>
      <protection/>
    </xf>
    <xf numFmtId="0" fontId="147" fillId="0" borderId="0" xfId="0" applyFont="1" applyAlignment="1" applyProtection="1">
      <alignment vertical="center"/>
      <protection/>
    </xf>
    <xf numFmtId="1" fontId="0" fillId="33" borderId="13" xfId="0" applyNumberFormat="1" applyFont="1" applyFill="1" applyBorder="1" applyAlignment="1" applyProtection="1">
      <alignment horizontal="center" vertical="center"/>
      <protection hidden="1"/>
    </xf>
    <xf numFmtId="165" fontId="0" fillId="33" borderId="13" xfId="0" applyNumberFormat="1" applyFont="1" applyFill="1" applyBorder="1" applyAlignment="1" applyProtection="1">
      <alignment horizontal="right" vertical="center"/>
      <protection hidden="1"/>
    </xf>
    <xf numFmtId="165" fontId="60" fillId="33" borderId="13" xfId="0" applyNumberFormat="1" applyFont="1" applyFill="1" applyBorder="1" applyAlignment="1" applyProtection="1">
      <alignment horizontal="right" vertical="center"/>
      <protection hidden="1"/>
    </xf>
    <xf numFmtId="165" fontId="0" fillId="33" borderId="30" xfId="0" applyNumberFormat="1" applyFont="1" applyFill="1" applyBorder="1" applyAlignment="1" applyProtection="1">
      <alignment horizontal="right" vertical="center"/>
      <protection hidden="1"/>
    </xf>
    <xf numFmtId="7" fontId="0" fillId="33" borderId="13" xfId="0" applyNumberFormat="1" applyFont="1" applyFill="1" applyBorder="1" applyAlignment="1" applyProtection="1">
      <alignment horizontal="right" vertical="center"/>
      <protection hidden="1"/>
    </xf>
    <xf numFmtId="7" fontId="125" fillId="33" borderId="0" xfId="0" applyNumberFormat="1" applyFont="1" applyFill="1" applyBorder="1" applyAlignment="1" applyProtection="1">
      <alignment horizontal="right" vertical="center"/>
      <protection hidden="1"/>
    </xf>
    <xf numFmtId="168" fontId="66" fillId="36" borderId="0" xfId="0" applyNumberFormat="1" applyFont="1" applyFill="1" applyBorder="1" applyAlignment="1" applyProtection="1">
      <alignment horizontal="center" vertical="center"/>
      <protection hidden="1"/>
    </xf>
    <xf numFmtId="10" fontId="66" fillId="36" borderId="0" xfId="0" applyNumberFormat="1" applyFont="1" applyFill="1" applyBorder="1" applyAlignment="1" applyProtection="1">
      <alignment horizontal="center" vertical="center"/>
      <protection hidden="1"/>
    </xf>
    <xf numFmtId="168" fontId="66" fillId="37" borderId="0" xfId="0" applyNumberFormat="1" applyFont="1" applyFill="1" applyBorder="1" applyAlignment="1" applyProtection="1">
      <alignment horizontal="center" vertical="center"/>
      <protection hidden="1"/>
    </xf>
    <xf numFmtId="10" fontId="66" fillId="37" borderId="0" xfId="0" applyNumberFormat="1" applyFont="1" applyFill="1" applyBorder="1" applyAlignment="1" applyProtection="1">
      <alignment horizontal="center" vertical="center"/>
      <protection hidden="1"/>
    </xf>
    <xf numFmtId="168" fontId="132" fillId="33" borderId="13" xfId="0" applyNumberFormat="1" applyFont="1" applyFill="1" applyBorder="1" applyAlignment="1" applyProtection="1">
      <alignment horizontal="right" vertical="center"/>
      <protection hidden="1"/>
    </xf>
    <xf numFmtId="168" fontId="60" fillId="33" borderId="13" xfId="0" applyNumberFormat="1" applyFont="1" applyFill="1" applyBorder="1" applyAlignment="1" applyProtection="1">
      <alignment horizontal="right" vertical="center"/>
      <protection hidden="1"/>
    </xf>
    <xf numFmtId="168" fontId="60" fillId="33" borderId="29" xfId="0" applyNumberFormat="1" applyFont="1" applyFill="1" applyBorder="1" applyAlignment="1" applyProtection="1">
      <alignment horizontal="right" vertical="center"/>
      <protection hidden="1"/>
    </xf>
    <xf numFmtId="165" fontId="62" fillId="0" borderId="13" xfId="0" applyNumberFormat="1" applyFont="1" applyFill="1" applyBorder="1" applyAlignment="1" applyProtection="1">
      <alignment horizontal="right" vertical="center"/>
      <protection hidden="1"/>
    </xf>
    <xf numFmtId="166" fontId="126" fillId="0" borderId="13" xfId="0" applyNumberFormat="1" applyFont="1" applyBorder="1" applyAlignment="1" applyProtection="1">
      <alignment horizontal="center" vertical="center"/>
      <protection hidden="1"/>
    </xf>
    <xf numFmtId="7" fontId="148" fillId="0" borderId="13" xfId="0" applyNumberFormat="1" applyFont="1" applyBorder="1" applyAlignment="1" applyProtection="1">
      <alignment horizontal="right" vertical="center"/>
      <protection hidden="1"/>
    </xf>
    <xf numFmtId="7" fontId="126" fillId="0" borderId="13" xfId="0" applyNumberFormat="1" applyFont="1" applyBorder="1" applyAlignment="1" applyProtection="1">
      <alignment horizontal="right" vertical="center"/>
      <protection hidden="1"/>
    </xf>
    <xf numFmtId="166" fontId="126" fillId="0" borderId="0" xfId="0" applyNumberFormat="1" applyFont="1" applyBorder="1" applyAlignment="1" applyProtection="1">
      <alignment horizontal="center" vertical="center"/>
      <protection hidden="1"/>
    </xf>
    <xf numFmtId="7" fontId="148" fillId="0" borderId="0" xfId="0" applyNumberFormat="1" applyFont="1" applyBorder="1" applyAlignment="1" applyProtection="1">
      <alignment horizontal="right" vertical="center"/>
      <protection hidden="1"/>
    </xf>
    <xf numFmtId="7" fontId="127" fillId="0" borderId="0" xfId="0" applyNumberFormat="1" applyFont="1" applyBorder="1" applyAlignment="1" applyProtection="1">
      <alignment horizontal="right" vertical="center"/>
      <protection hidden="1"/>
    </xf>
    <xf numFmtId="7" fontId="126" fillId="0" borderId="32" xfId="0" applyNumberFormat="1" applyFont="1" applyBorder="1" applyAlignment="1" applyProtection="1">
      <alignment horizontal="right" vertical="center"/>
      <protection hidden="1"/>
    </xf>
    <xf numFmtId="7" fontId="127" fillId="0" borderId="13" xfId="0" applyNumberFormat="1" applyFont="1" applyBorder="1" applyAlignment="1" applyProtection="1">
      <alignment horizontal="center" vertical="center"/>
      <protection hidden="1"/>
    </xf>
    <xf numFmtId="10" fontId="126" fillId="0" borderId="13" xfId="0" applyNumberFormat="1" applyFont="1" applyFill="1" applyBorder="1" applyAlignment="1" applyProtection="1">
      <alignment horizontal="center" vertical="center" wrapText="1"/>
      <protection hidden="1"/>
    </xf>
    <xf numFmtId="10" fontId="126" fillId="0" borderId="25" xfId="0" applyNumberFormat="1" applyFont="1" applyFill="1" applyBorder="1" applyAlignment="1" applyProtection="1">
      <alignment horizontal="center" vertical="center" wrapText="1"/>
      <protection hidden="1"/>
    </xf>
    <xf numFmtId="44" fontId="59" fillId="0" borderId="13" xfId="0" applyNumberFormat="1" applyFont="1" applyBorder="1" applyAlignment="1" applyProtection="1">
      <alignment horizontal="center" vertical="center" wrapText="1"/>
      <protection hidden="1"/>
    </xf>
    <xf numFmtId="44" fontId="59" fillId="0" borderId="13" xfId="0" applyNumberFormat="1" applyFont="1" applyBorder="1" applyAlignment="1" applyProtection="1">
      <alignment vertical="center" wrapText="1"/>
      <protection hidden="1"/>
    </xf>
    <xf numFmtId="0" fontId="126" fillId="0" borderId="30" xfId="0" applyFont="1" applyFill="1" applyBorder="1" applyAlignment="1" applyProtection="1">
      <alignment horizontal="center" vertical="center"/>
      <protection hidden="1"/>
    </xf>
    <xf numFmtId="0" fontId="126" fillId="0" borderId="19" xfId="0" applyFont="1" applyFill="1" applyBorder="1" applyAlignment="1" applyProtection="1">
      <alignment horizontal="center" vertical="center"/>
      <protection hidden="1"/>
    </xf>
    <xf numFmtId="1" fontId="126" fillId="0" borderId="13" xfId="0" applyNumberFormat="1" applyFont="1" applyFill="1" applyBorder="1" applyAlignment="1" applyProtection="1">
      <alignment horizontal="center" vertical="center"/>
      <protection hidden="1"/>
    </xf>
    <xf numFmtId="168" fontId="0" fillId="0" borderId="13" xfId="0" applyNumberFormat="1" applyFill="1" applyBorder="1" applyAlignment="1" applyProtection="1">
      <alignment horizontal="center" vertical="center"/>
      <protection hidden="1"/>
    </xf>
    <xf numFmtId="168" fontId="125" fillId="0" borderId="0" xfId="0" applyNumberFormat="1" applyFont="1" applyAlignment="1" applyProtection="1">
      <alignment horizontal="center" vertical="center"/>
      <protection hidden="1"/>
    </xf>
    <xf numFmtId="168" fontId="125" fillId="0" borderId="0" xfId="0" applyNumberFormat="1" applyFont="1" applyAlignment="1" applyProtection="1">
      <alignment vertical="center"/>
      <protection hidden="1"/>
    </xf>
    <xf numFmtId="1" fontId="45" fillId="0" borderId="13" xfId="0" applyNumberFormat="1" applyFont="1" applyFill="1" applyBorder="1" applyAlignment="1" applyProtection="1">
      <alignment horizontal="center" vertical="center"/>
      <protection hidden="1"/>
    </xf>
    <xf numFmtId="165" fontId="60" fillId="33" borderId="29" xfId="0" applyNumberFormat="1" applyFont="1" applyFill="1" applyBorder="1" applyAlignment="1" applyProtection="1">
      <alignment horizontal="right" vertical="center"/>
      <protection hidden="1"/>
    </xf>
    <xf numFmtId="10" fontId="60" fillId="0" borderId="30" xfId="0" applyNumberFormat="1" applyFont="1" applyFill="1" applyBorder="1" applyAlignment="1" applyProtection="1">
      <alignment horizontal="center" vertical="center"/>
      <protection hidden="1"/>
    </xf>
    <xf numFmtId="10" fontId="132" fillId="0" borderId="30" xfId="0" applyNumberFormat="1" applyFont="1" applyFill="1" applyBorder="1" applyAlignment="1" applyProtection="1">
      <alignment horizontal="center" vertical="center"/>
      <protection hidden="1"/>
    </xf>
    <xf numFmtId="166" fontId="132" fillId="0" borderId="13" xfId="0" applyNumberFormat="1" applyFont="1" applyFill="1" applyBorder="1" applyAlignment="1" applyProtection="1">
      <alignment horizontal="center" vertical="center"/>
      <protection hidden="1"/>
    </xf>
    <xf numFmtId="168" fontId="132" fillId="0" borderId="13" xfId="0" applyNumberFormat="1" applyFont="1" applyFill="1" applyBorder="1" applyAlignment="1" applyProtection="1">
      <alignment horizontal="right" vertical="center"/>
      <protection hidden="1"/>
    </xf>
    <xf numFmtId="168" fontId="132" fillId="0" borderId="13" xfId="0" applyNumberFormat="1" applyFont="1" applyBorder="1" applyAlignment="1" applyProtection="1">
      <alignment horizontal="right" vertical="center"/>
      <protection hidden="1"/>
    </xf>
    <xf numFmtId="168" fontId="135" fillId="0" borderId="0" xfId="0" applyNumberFormat="1" applyFont="1" applyAlignment="1" applyProtection="1">
      <alignment horizontal="center" vertical="center"/>
      <protection hidden="1"/>
    </xf>
    <xf numFmtId="168" fontId="70" fillId="0" borderId="13" xfId="0" applyNumberFormat="1" applyFont="1" applyBorder="1" applyAlignment="1" applyProtection="1">
      <alignment horizontal="right" vertical="center"/>
      <protection hidden="1"/>
    </xf>
    <xf numFmtId="1" fontId="56" fillId="0" borderId="33" xfId="0" applyNumberFormat="1" applyFont="1" applyFill="1" applyBorder="1" applyAlignment="1" applyProtection="1">
      <alignment horizontal="center" vertical="center" wrapText="1"/>
      <protection hidden="1"/>
    </xf>
    <xf numFmtId="1" fontId="56" fillId="0" borderId="34" xfId="0" applyNumberFormat="1" applyFont="1" applyFill="1" applyBorder="1" applyAlignment="1" applyProtection="1">
      <alignment horizontal="center" vertical="center" wrapText="1"/>
      <protection hidden="1"/>
    </xf>
    <xf numFmtId="165" fontId="56" fillId="0" borderId="35" xfId="0" applyNumberFormat="1" applyFont="1" applyFill="1" applyBorder="1" applyAlignment="1" applyProtection="1">
      <alignment horizontal="center" vertical="center" wrapText="1"/>
      <protection hidden="1"/>
    </xf>
    <xf numFmtId="1" fontId="56" fillId="0" borderId="36" xfId="0" applyNumberFormat="1" applyFont="1" applyFill="1" applyBorder="1" applyAlignment="1" applyProtection="1">
      <alignment horizontal="center" vertical="center" wrapText="1"/>
      <protection hidden="1"/>
    </xf>
    <xf numFmtId="1" fontId="56" fillId="0" borderId="37" xfId="0" applyNumberFormat="1" applyFont="1" applyFill="1" applyBorder="1" applyAlignment="1" applyProtection="1">
      <alignment horizontal="center" vertical="center" wrapText="1"/>
      <protection hidden="1"/>
    </xf>
    <xf numFmtId="165" fontId="56" fillId="0" borderId="38" xfId="0" applyNumberFormat="1" applyFont="1" applyFill="1" applyBorder="1" applyAlignment="1" applyProtection="1">
      <alignment horizontal="center" vertical="center" wrapText="1"/>
      <protection hidden="1"/>
    </xf>
    <xf numFmtId="1" fontId="56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56" fillId="0" borderId="40" xfId="0" applyNumberFormat="1" applyFont="1" applyFill="1" applyBorder="1" applyAlignment="1" applyProtection="1">
      <alignment horizontal="center" vertical="center" wrapText="1"/>
      <protection hidden="1"/>
    </xf>
    <xf numFmtId="165" fontId="56" fillId="0" borderId="41" xfId="0" applyNumberFormat="1" applyFont="1" applyFill="1" applyBorder="1" applyAlignment="1" applyProtection="1">
      <alignment horizontal="center" vertical="center" wrapText="1"/>
      <protection hidden="1"/>
    </xf>
    <xf numFmtId="1" fontId="56" fillId="0" borderId="42" xfId="0" applyNumberFormat="1" applyFont="1" applyFill="1" applyBorder="1" applyAlignment="1" applyProtection="1">
      <alignment horizontal="center" vertical="center" wrapText="1"/>
      <protection hidden="1"/>
    </xf>
    <xf numFmtId="165" fontId="56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46" fillId="0" borderId="13" xfId="0" applyNumberFormat="1" applyFont="1" applyBorder="1" applyAlignment="1" applyProtection="1">
      <alignment horizontal="center" vertical="center" wrapText="1"/>
      <protection hidden="1"/>
    </xf>
    <xf numFmtId="1" fontId="71" fillId="0" borderId="13" xfId="0" applyNumberFormat="1" applyFont="1" applyBorder="1" applyAlignment="1" applyProtection="1">
      <alignment horizontal="center" vertical="center" wrapText="1"/>
      <protection hidden="1"/>
    </xf>
    <xf numFmtId="165" fontId="127" fillId="0" borderId="0" xfId="0" applyNumberFormat="1" applyFont="1" applyAlignment="1" applyProtection="1">
      <alignment vertical="center"/>
      <protection hidden="1"/>
    </xf>
    <xf numFmtId="0" fontId="149" fillId="0" borderId="13" xfId="0" applyFont="1" applyFill="1" applyBorder="1" applyAlignment="1" applyProtection="1">
      <alignment horizontal="center" vertical="center"/>
      <protection hidden="1"/>
    </xf>
    <xf numFmtId="0" fontId="131" fillId="0" borderId="0" xfId="0" applyFont="1" applyAlignment="1" applyProtection="1">
      <alignment vertical="center"/>
      <protection hidden="1"/>
    </xf>
    <xf numFmtId="0" fontId="150" fillId="0" borderId="13" xfId="0" applyFont="1" applyFill="1" applyBorder="1" applyAlignment="1" applyProtection="1">
      <alignment horizontal="center" vertical="center"/>
      <protection hidden="1"/>
    </xf>
    <xf numFmtId="168" fontId="59" fillId="33" borderId="13" xfId="0" applyNumberFormat="1" applyFont="1" applyFill="1" applyBorder="1" applyAlignment="1" applyProtection="1">
      <alignment horizontal="center" vertical="center" wrapText="1"/>
      <protection hidden="1"/>
    </xf>
    <xf numFmtId="168" fontId="59" fillId="33" borderId="13" xfId="0" applyNumberFormat="1" applyFont="1" applyFill="1" applyBorder="1" applyAlignment="1" applyProtection="1">
      <alignment vertical="center" wrapText="1"/>
      <protection hidden="1"/>
    </xf>
    <xf numFmtId="1" fontId="126" fillId="33" borderId="13" xfId="0" applyNumberFormat="1" applyFont="1" applyFill="1" applyBorder="1" applyAlignment="1" applyProtection="1">
      <alignment horizontal="center" vertical="center"/>
      <protection hidden="1"/>
    </xf>
    <xf numFmtId="168" fontId="126" fillId="33" borderId="13" xfId="0" applyNumberFormat="1" applyFont="1" applyFill="1" applyBorder="1" applyAlignment="1" applyProtection="1">
      <alignment horizontal="center" vertical="center"/>
      <protection hidden="1"/>
    </xf>
    <xf numFmtId="168" fontId="126" fillId="33" borderId="13" xfId="0" applyNumberFormat="1" applyFont="1" applyFill="1" applyBorder="1" applyAlignment="1" applyProtection="1">
      <alignment horizontal="right" vertical="center"/>
      <protection hidden="1"/>
    </xf>
    <xf numFmtId="168" fontId="125" fillId="33" borderId="30" xfId="0" applyNumberFormat="1" applyFont="1" applyFill="1" applyBorder="1" applyAlignment="1" applyProtection="1">
      <alignment vertical="center" wrapText="1"/>
      <protection hidden="1"/>
    </xf>
    <xf numFmtId="168" fontId="127" fillId="33" borderId="13" xfId="0" applyNumberFormat="1" applyFont="1" applyFill="1" applyBorder="1" applyAlignment="1" applyProtection="1">
      <alignment horizontal="center" vertical="center"/>
      <protection hidden="1"/>
    </xf>
    <xf numFmtId="165" fontId="148" fillId="0" borderId="30" xfId="0" applyNumberFormat="1" applyFont="1" applyBorder="1" applyAlignment="1" applyProtection="1">
      <alignment horizontal="center" vertical="center"/>
      <protection hidden="1"/>
    </xf>
    <xf numFmtId="0" fontId="126" fillId="0" borderId="44" xfId="0" applyFont="1" applyFill="1" applyBorder="1" applyAlignment="1" applyProtection="1">
      <alignment horizontal="center" vertical="center"/>
      <protection hidden="1"/>
    </xf>
    <xf numFmtId="0" fontId="126" fillId="0" borderId="13" xfId="0" applyFont="1" applyFill="1" applyBorder="1" applyAlignment="1" applyProtection="1">
      <alignment horizontal="center" vertical="center"/>
      <protection hidden="1"/>
    </xf>
    <xf numFmtId="0" fontId="74" fillId="0" borderId="0" xfId="0" applyFont="1" applyAlignment="1" applyProtection="1">
      <alignment horizontal="center" vertical="center"/>
      <protection hidden="1"/>
    </xf>
    <xf numFmtId="0" fontId="127" fillId="0" borderId="29" xfId="0" applyFont="1" applyBorder="1" applyAlignment="1" applyProtection="1">
      <alignment horizontal="center" vertical="center"/>
      <protection hidden="1"/>
    </xf>
    <xf numFmtId="166" fontId="0" fillId="0" borderId="13" xfId="0" applyNumberFormat="1" applyFont="1" applyFill="1" applyBorder="1" applyAlignment="1" applyProtection="1">
      <alignment horizontal="center" vertical="center"/>
      <protection hidden="1"/>
    </xf>
    <xf numFmtId="8" fontId="0" fillId="33" borderId="13" xfId="0" applyNumberFormat="1" applyFont="1" applyFill="1" applyBorder="1" applyAlignment="1" applyProtection="1">
      <alignment horizontal="right" vertical="center"/>
      <protection hidden="1"/>
    </xf>
    <xf numFmtId="165" fontId="0" fillId="0" borderId="13" xfId="0" applyNumberFormat="1" applyFont="1" applyBorder="1" applyAlignment="1" applyProtection="1">
      <alignment horizontal="right" vertical="center"/>
      <protection hidden="1"/>
    </xf>
    <xf numFmtId="165" fontId="0" fillId="0" borderId="13" xfId="0" applyNumberFormat="1" applyFont="1" applyBorder="1" applyAlignment="1" applyProtection="1">
      <alignment vertical="center"/>
      <protection hidden="1"/>
    </xf>
    <xf numFmtId="1" fontId="127" fillId="0" borderId="13" xfId="0" applyNumberFormat="1" applyFont="1" applyBorder="1" applyAlignment="1" applyProtection="1">
      <alignment horizontal="center" vertical="center"/>
      <protection hidden="1"/>
    </xf>
    <xf numFmtId="1" fontId="56" fillId="0" borderId="45" xfId="0" applyNumberFormat="1" applyFont="1" applyFill="1" applyBorder="1" applyAlignment="1" applyProtection="1">
      <alignment horizontal="center" vertical="center" wrapText="1"/>
      <protection hidden="1"/>
    </xf>
    <xf numFmtId="1" fontId="56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6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56" fillId="0" borderId="47" xfId="0" applyNumberFormat="1" applyFont="1" applyFill="1" applyBorder="1" applyAlignment="1" applyProtection="1">
      <alignment horizontal="center" vertical="center" wrapText="1"/>
      <protection hidden="1"/>
    </xf>
    <xf numFmtId="1" fontId="75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75" fillId="0" borderId="47" xfId="0" applyNumberFormat="1" applyFont="1" applyFill="1" applyBorder="1" applyAlignment="1" applyProtection="1">
      <alignment horizontal="center" vertical="center" wrapText="1"/>
      <protection hidden="1"/>
    </xf>
    <xf numFmtId="1" fontId="75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75" fillId="0" borderId="50" xfId="0" applyNumberFormat="1" applyFont="1" applyFill="1" applyBorder="1" applyAlignment="1" applyProtection="1">
      <alignment horizontal="center" vertical="center" wrapText="1"/>
      <protection hidden="1"/>
    </xf>
    <xf numFmtId="1" fontId="56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56" fillId="0" borderId="47" xfId="0" applyNumberFormat="1" applyFont="1" applyFill="1" applyBorder="1" applyAlignment="1" applyProtection="1">
      <alignment horizontal="center" vertical="center" wrapText="1"/>
      <protection hidden="1"/>
    </xf>
    <xf numFmtId="1" fontId="56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75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75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75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56" fillId="0" borderId="13" xfId="0" applyNumberFormat="1" applyFont="1" applyBorder="1" applyAlignment="1" applyProtection="1">
      <alignment horizontal="center" vertical="center" wrapText="1"/>
      <protection hidden="1"/>
    </xf>
    <xf numFmtId="0" fontId="122" fillId="0" borderId="31" xfId="0" applyFont="1" applyBorder="1" applyAlignment="1" applyProtection="1">
      <alignment horizontal="right" vertical="center"/>
      <protection/>
    </xf>
    <xf numFmtId="0" fontId="125" fillId="33" borderId="31" xfId="0" applyFont="1" applyFill="1" applyBorder="1" applyAlignment="1" applyProtection="1">
      <alignment horizontal="center" vertical="center" wrapText="1"/>
      <protection/>
    </xf>
    <xf numFmtId="166" fontId="126" fillId="33" borderId="31" xfId="0" applyNumberFormat="1" applyFont="1" applyFill="1" applyBorder="1" applyAlignment="1" applyProtection="1">
      <alignment horizontal="center" vertical="center"/>
      <protection hidden="1"/>
    </xf>
    <xf numFmtId="168" fontId="137" fillId="33" borderId="20" xfId="0" applyNumberFormat="1" applyFont="1" applyFill="1" applyBorder="1" applyAlignment="1" applyProtection="1">
      <alignment horizontal="left" vertical="center"/>
      <protection hidden="1"/>
    </xf>
    <xf numFmtId="0" fontId="0" fillId="33" borderId="32" xfId="0" applyFont="1" applyFill="1" applyBorder="1" applyAlignment="1" applyProtection="1">
      <alignment horizontal="center" vertical="center" wrapText="1"/>
      <protection/>
    </xf>
    <xf numFmtId="0" fontId="59" fillId="33" borderId="0" xfId="0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0" fontId="126" fillId="0" borderId="0" xfId="0" applyFont="1" applyAlignment="1" applyProtection="1">
      <alignment horizontal="center" vertical="center"/>
      <protection/>
    </xf>
    <xf numFmtId="0" fontId="132" fillId="0" borderId="0" xfId="0" applyFont="1" applyAlignment="1" applyProtection="1">
      <alignment horizontal="center" vertical="center"/>
      <protection/>
    </xf>
    <xf numFmtId="2" fontId="0" fillId="33" borderId="0" xfId="0" applyNumberForma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0" fontId="122" fillId="0" borderId="0" xfId="0" applyFont="1" applyFill="1" applyBorder="1" applyAlignment="1" applyProtection="1">
      <alignment horizontal="center" vertical="center"/>
      <protection/>
    </xf>
    <xf numFmtId="0" fontId="59" fillId="33" borderId="0" xfId="0" applyFont="1" applyFill="1" applyBorder="1" applyAlignment="1" applyProtection="1">
      <alignment horizontal="center" vertical="center"/>
      <protection/>
    </xf>
    <xf numFmtId="2" fontId="0" fillId="33" borderId="29" xfId="0" applyNumberFormat="1" applyFont="1" applyFill="1" applyBorder="1" applyAlignment="1" applyProtection="1">
      <alignment horizontal="center" vertical="center"/>
      <protection/>
    </xf>
    <xf numFmtId="2" fontId="151" fillId="33" borderId="0" xfId="0" applyNumberFormat="1" applyFont="1" applyFill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125" fillId="0" borderId="0" xfId="0" applyFont="1" applyAlignment="1" applyProtection="1">
      <alignment vertical="center" wrapText="1"/>
      <protection/>
    </xf>
    <xf numFmtId="14" fontId="129" fillId="0" borderId="0" xfId="0" applyNumberFormat="1" applyFont="1" applyAlignment="1" applyProtection="1">
      <alignment horizontal="center" vertical="center" wrapText="1"/>
      <protection/>
    </xf>
    <xf numFmtId="0" fontId="12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22" fillId="0" borderId="19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0" fontId="38" fillId="0" borderId="28" xfId="0" applyFont="1" applyBorder="1" applyAlignment="1" applyProtection="1">
      <alignment horizontal="center" vertical="center" wrapText="1"/>
      <protection/>
    </xf>
    <xf numFmtId="0" fontId="141" fillId="0" borderId="0" xfId="0" applyFont="1" applyAlignment="1" applyProtection="1">
      <alignment horizontal="left"/>
      <protection/>
    </xf>
    <xf numFmtId="0" fontId="126" fillId="0" borderId="0" xfId="0" applyFont="1" applyAlignment="1" applyProtection="1">
      <alignment horizontal="center" vertical="center"/>
      <protection/>
    </xf>
    <xf numFmtId="0" fontId="132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right" vertical="center"/>
      <protection/>
    </xf>
    <xf numFmtId="168" fontId="55" fillId="35" borderId="13" xfId="0" applyNumberFormat="1" applyFont="1" applyFill="1" applyBorder="1" applyAlignment="1" applyProtection="1">
      <alignment horizontal="center" vertical="center"/>
      <protection locked="0"/>
    </xf>
    <xf numFmtId="4" fontId="152" fillId="0" borderId="23" xfId="0" applyNumberFormat="1" applyFont="1" applyFill="1" applyBorder="1" applyAlignment="1" applyProtection="1">
      <alignment horizontal="right" vertical="center"/>
      <protection/>
    </xf>
    <xf numFmtId="4" fontId="152" fillId="33" borderId="23" xfId="0" applyNumberFormat="1" applyFont="1" applyFill="1" applyBorder="1" applyAlignment="1" applyProtection="1">
      <alignment horizontal="right" vertical="center"/>
      <protection/>
    </xf>
    <xf numFmtId="0" fontId="0" fillId="33" borderId="32" xfId="0" applyFont="1" applyFill="1" applyBorder="1" applyAlignment="1" applyProtection="1">
      <alignment vertical="center"/>
      <protection/>
    </xf>
    <xf numFmtId="0" fontId="55" fillId="33" borderId="51" xfId="0" applyFont="1" applyFill="1" applyBorder="1" applyAlignment="1" applyProtection="1">
      <alignment horizontal="center" vertical="center"/>
      <protection/>
    </xf>
    <xf numFmtId="0" fontId="55" fillId="33" borderId="52" xfId="0" applyFont="1" applyFill="1" applyBorder="1" applyAlignment="1" applyProtection="1">
      <alignment horizontal="center" vertical="center"/>
      <protection/>
    </xf>
    <xf numFmtId="0" fontId="55" fillId="33" borderId="53" xfId="0" applyFont="1" applyFill="1" applyBorder="1" applyAlignment="1" applyProtection="1">
      <alignment horizontal="center" vertical="center"/>
      <protection/>
    </xf>
    <xf numFmtId="166" fontId="45" fillId="33" borderId="29" xfId="0" applyNumberFormat="1" applyFont="1" applyFill="1" applyBorder="1" applyAlignment="1" applyProtection="1">
      <alignment horizontal="center" vertical="center"/>
      <protection/>
    </xf>
    <xf numFmtId="165" fontId="55" fillId="33" borderId="20" xfId="0" applyNumberFormat="1" applyFont="1" applyFill="1" applyBorder="1" applyAlignment="1" applyProtection="1">
      <alignment vertical="center"/>
      <protection/>
    </xf>
    <xf numFmtId="168" fontId="45" fillId="33" borderId="29" xfId="0" applyNumberFormat="1" applyFont="1" applyFill="1" applyBorder="1" applyAlignment="1" applyProtection="1">
      <alignment vertical="center"/>
      <protection hidden="1"/>
    </xf>
    <xf numFmtId="166" fontId="45" fillId="33" borderId="44" xfId="0" applyNumberFormat="1" applyFont="1" applyFill="1" applyBorder="1" applyAlignment="1" applyProtection="1">
      <alignment horizontal="center" vertical="center"/>
      <protection hidden="1"/>
    </xf>
    <xf numFmtId="0" fontId="45" fillId="33" borderId="44" xfId="0" applyFont="1" applyFill="1" applyBorder="1" applyAlignment="1" applyProtection="1">
      <alignment horizontal="center" vertical="center"/>
      <protection/>
    </xf>
    <xf numFmtId="168" fontId="55" fillId="33" borderId="44" xfId="0" applyNumberFormat="1" applyFont="1" applyFill="1" applyBorder="1" applyAlignment="1" applyProtection="1">
      <alignment vertical="center"/>
      <protection hidden="1"/>
    </xf>
    <xf numFmtId="166" fontId="45" fillId="33" borderId="54" xfId="0" applyNumberFormat="1" applyFont="1" applyFill="1" applyBorder="1" applyAlignment="1" applyProtection="1">
      <alignment horizontal="center" vertical="center"/>
      <protection/>
    </xf>
    <xf numFmtId="165" fontId="55" fillId="33" borderId="51" xfId="0" applyNumberFormat="1" applyFont="1" applyFill="1" applyBorder="1" applyAlignment="1" applyProtection="1">
      <alignment vertical="center"/>
      <protection/>
    </xf>
    <xf numFmtId="168" fontId="45" fillId="33" borderId="54" xfId="0" applyNumberFormat="1" applyFont="1" applyFill="1" applyBorder="1" applyAlignment="1" applyProtection="1">
      <alignment vertical="center"/>
      <protection hidden="1"/>
    </xf>
    <xf numFmtId="169" fontId="45" fillId="33" borderId="54" xfId="0" applyNumberFormat="1" applyFont="1" applyFill="1" applyBorder="1" applyAlignment="1" applyProtection="1">
      <alignment vertical="center"/>
      <protection hidden="1"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/>
    </xf>
    <xf numFmtId="0" fontId="75" fillId="33" borderId="22" xfId="0" applyFont="1" applyFill="1" applyBorder="1" applyAlignment="1" applyProtection="1">
      <alignment horizontal="center" vertical="center"/>
      <protection/>
    </xf>
    <xf numFmtId="165" fontId="60" fillId="33" borderId="44" xfId="0" applyNumberFormat="1" applyFont="1" applyFill="1" applyBorder="1" applyAlignment="1" applyProtection="1">
      <alignment horizontal="right" vertical="center"/>
      <protection hidden="1"/>
    </xf>
    <xf numFmtId="44" fontId="0" fillId="33" borderId="55" xfId="0" applyNumberFormat="1" applyFont="1" applyFill="1" applyBorder="1" applyAlignment="1" applyProtection="1">
      <alignment horizontal="right" vertical="center"/>
      <protection hidden="1"/>
    </xf>
    <xf numFmtId="165" fontId="0" fillId="33" borderId="56" xfId="0" applyNumberFormat="1" applyFont="1" applyFill="1" applyBorder="1" applyAlignment="1" applyProtection="1">
      <alignment horizontal="right" vertical="center"/>
      <protection hidden="1"/>
    </xf>
    <xf numFmtId="2" fontId="0" fillId="33" borderId="55" xfId="0" applyNumberFormat="1" applyFont="1" applyFill="1" applyBorder="1" applyAlignment="1" applyProtection="1">
      <alignment horizontal="center" vertical="center"/>
      <protection/>
    </xf>
    <xf numFmtId="44" fontId="60" fillId="33" borderId="55" xfId="0" applyNumberFormat="1" applyFont="1" applyFill="1" applyBorder="1" applyAlignment="1" applyProtection="1">
      <alignment horizontal="right" vertical="center"/>
      <protection hidden="1"/>
    </xf>
    <xf numFmtId="165" fontId="0" fillId="33" borderId="25" xfId="0" applyNumberFormat="1" applyFont="1" applyFill="1" applyBorder="1" applyAlignment="1" applyProtection="1">
      <alignment horizontal="right" vertical="center"/>
      <protection hidden="1"/>
    </xf>
    <xf numFmtId="7" fontId="0" fillId="33" borderId="44" xfId="0" applyNumberFormat="1" applyFont="1" applyFill="1" applyBorder="1" applyAlignment="1" applyProtection="1">
      <alignment horizontal="right" vertical="center"/>
      <protection hidden="1"/>
    </xf>
    <xf numFmtId="1" fontId="0" fillId="33" borderId="20" xfId="0" applyNumberFormat="1" applyFont="1" applyFill="1" applyBorder="1" applyAlignment="1" applyProtection="1">
      <alignment horizontal="center" vertical="center"/>
      <protection hidden="1"/>
    </xf>
    <xf numFmtId="1" fontId="0" fillId="33" borderId="51" xfId="0" applyNumberFormat="1" applyFont="1" applyFill="1" applyBorder="1" applyAlignment="1" applyProtection="1">
      <alignment horizontal="center" vertical="center"/>
      <protection hidden="1"/>
    </xf>
    <xf numFmtId="165" fontId="0" fillId="33" borderId="57" xfId="0" applyNumberFormat="1" applyFont="1" applyFill="1" applyBorder="1" applyAlignment="1" applyProtection="1">
      <alignment horizontal="right" vertical="center"/>
      <protection hidden="1"/>
    </xf>
    <xf numFmtId="168" fontId="0" fillId="33" borderId="22" xfId="0" applyNumberFormat="1" applyFont="1" applyFill="1" applyBorder="1" applyAlignment="1" applyProtection="1">
      <alignment horizontal="right" vertical="center"/>
      <protection hidden="1"/>
    </xf>
    <xf numFmtId="168" fontId="0" fillId="33" borderId="53" xfId="0" applyNumberFormat="1" applyFont="1" applyFill="1" applyBorder="1" applyAlignment="1" applyProtection="1">
      <alignment horizontal="right" vertical="center"/>
      <protection hidden="1"/>
    </xf>
    <xf numFmtId="168" fontId="0" fillId="33" borderId="29" xfId="0" applyNumberFormat="1" applyFont="1" applyFill="1" applyBorder="1" applyAlignment="1" applyProtection="1">
      <alignment horizontal="right" vertical="center"/>
      <protection hidden="1"/>
    </xf>
    <xf numFmtId="168" fontId="0" fillId="33" borderId="54" xfId="0" applyNumberFormat="1" applyFont="1" applyFill="1" applyBorder="1" applyAlignment="1" applyProtection="1">
      <alignment horizontal="right" vertical="center"/>
      <protection hidden="1"/>
    </xf>
    <xf numFmtId="168" fontId="45" fillId="33" borderId="54" xfId="0" applyNumberFormat="1" applyFont="1" applyFill="1" applyBorder="1" applyAlignment="1" applyProtection="1">
      <alignment vertical="center"/>
      <protection/>
    </xf>
    <xf numFmtId="165" fontId="153" fillId="33" borderId="30" xfId="0" applyNumberFormat="1" applyFont="1" applyFill="1" applyBorder="1" applyAlignment="1" applyProtection="1">
      <alignment horizontal="center" vertical="center"/>
      <protection hidden="1"/>
    </xf>
    <xf numFmtId="1" fontId="0" fillId="33" borderId="21" xfId="0" applyNumberFormat="1" applyFont="1" applyFill="1" applyBorder="1" applyAlignment="1" applyProtection="1">
      <alignment horizontal="center" vertical="center"/>
      <protection hidden="1"/>
    </xf>
    <xf numFmtId="168" fontId="0" fillId="33" borderId="58" xfId="0" applyNumberFormat="1" applyFont="1" applyFill="1" applyBorder="1" applyAlignment="1" applyProtection="1">
      <alignment horizontal="right" vertical="center"/>
      <protection locked="0"/>
    </xf>
    <xf numFmtId="168" fontId="0" fillId="33" borderId="59" xfId="0" applyNumberFormat="1" applyFont="1" applyFill="1" applyBorder="1" applyAlignment="1" applyProtection="1">
      <alignment horizontal="right" vertical="center"/>
      <protection locked="0"/>
    </xf>
    <xf numFmtId="166" fontId="45" fillId="33" borderId="32" xfId="0" applyNumberFormat="1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75" fillId="33" borderId="30" xfId="0" applyFont="1" applyFill="1" applyBorder="1" applyAlignment="1" applyProtection="1">
      <alignment horizontal="center" vertical="center"/>
      <protection/>
    </xf>
    <xf numFmtId="0" fontId="75" fillId="33" borderId="13" xfId="0" applyFont="1" applyFill="1" applyBorder="1" applyAlignment="1" applyProtection="1">
      <alignment horizontal="center" vertical="center"/>
      <protection/>
    </xf>
    <xf numFmtId="168" fontId="55" fillId="35" borderId="29" xfId="0" applyNumberFormat="1" applyFont="1" applyFill="1" applyBorder="1" applyAlignment="1" applyProtection="1">
      <alignment horizontal="center" vertical="center"/>
      <protection locked="0"/>
    </xf>
    <xf numFmtId="166" fontId="45" fillId="35" borderId="54" xfId="0" applyNumberFormat="1" applyFont="1" applyFill="1" applyBorder="1" applyAlignment="1" applyProtection="1">
      <alignment horizontal="center" vertical="center"/>
      <protection locked="0"/>
    </xf>
    <xf numFmtId="7" fontId="122" fillId="33" borderId="30" xfId="0" applyNumberFormat="1" applyFont="1" applyFill="1" applyBorder="1" applyAlignment="1" applyProtection="1">
      <alignment vertical="center"/>
      <protection hidden="1"/>
    </xf>
    <xf numFmtId="2" fontId="108" fillId="33" borderId="0" xfId="0" applyNumberFormat="1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1" fontId="0" fillId="33" borderId="19" xfId="0" applyNumberFormat="1" applyFont="1" applyFill="1" applyBorder="1" applyAlignment="1" applyProtection="1">
      <alignment horizontal="center" vertical="center"/>
      <protection hidden="1"/>
    </xf>
    <xf numFmtId="1" fontId="0" fillId="33" borderId="23" xfId="0" applyNumberFormat="1" applyFont="1" applyFill="1" applyBorder="1" applyAlignment="1" applyProtection="1">
      <alignment horizontal="center" vertical="center"/>
      <protection hidden="1"/>
    </xf>
    <xf numFmtId="165" fontId="0" fillId="33" borderId="13" xfId="0" applyNumberFormat="1" applyFont="1" applyFill="1" applyBorder="1" applyAlignment="1" applyProtection="1">
      <alignment horizontal="right" vertical="center"/>
      <protection locked="0"/>
    </xf>
    <xf numFmtId="165" fontId="0" fillId="33" borderId="0" xfId="0" applyNumberFormat="1" applyFont="1" applyFill="1" applyBorder="1" applyAlignment="1" applyProtection="1">
      <alignment horizontal="right" vertical="center"/>
      <protection/>
    </xf>
    <xf numFmtId="7" fontId="0" fillId="33" borderId="0" xfId="0" applyNumberFormat="1" applyFont="1" applyFill="1" applyBorder="1" applyAlignment="1" applyProtection="1">
      <alignment horizontal="right" vertical="center"/>
      <protection/>
    </xf>
    <xf numFmtId="165" fontId="62" fillId="33" borderId="32" xfId="0" applyNumberFormat="1" applyFont="1" applyFill="1" applyBorder="1" applyAlignment="1" applyProtection="1">
      <alignment horizontal="right" vertical="center"/>
      <protection/>
    </xf>
    <xf numFmtId="7" fontId="125" fillId="33" borderId="0" xfId="0" applyNumberFormat="1" applyFont="1" applyFill="1" applyBorder="1" applyAlignment="1" applyProtection="1">
      <alignment horizontal="right" vertical="center"/>
      <protection/>
    </xf>
    <xf numFmtId="0" fontId="122" fillId="0" borderId="32" xfId="0" applyFont="1" applyBorder="1" applyAlignment="1" applyProtection="1">
      <alignment horizontal="center" vertical="center"/>
      <protection/>
    </xf>
    <xf numFmtId="7" fontId="122" fillId="33" borderId="32" xfId="0" applyNumberFormat="1" applyFont="1" applyFill="1" applyBorder="1" applyAlignment="1" applyProtection="1">
      <alignment vertical="center"/>
      <protection hidden="1"/>
    </xf>
    <xf numFmtId="0" fontId="55" fillId="0" borderId="0" xfId="0" applyFont="1" applyBorder="1" applyAlignment="1" applyProtection="1">
      <alignment horizontal="center" vertical="center"/>
      <protection/>
    </xf>
    <xf numFmtId="165" fontId="122" fillId="33" borderId="0" xfId="0" applyNumberFormat="1" applyFon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168" fontId="125" fillId="0" borderId="0" xfId="0" applyNumberFormat="1" applyFont="1" applyAlignment="1" applyProtection="1">
      <alignment horizontal="center" vertical="center"/>
      <protection/>
    </xf>
    <xf numFmtId="168" fontId="125" fillId="0" borderId="0" xfId="0" applyNumberFormat="1" applyFont="1" applyAlignment="1" applyProtection="1">
      <alignment vertical="center"/>
      <protection/>
    </xf>
    <xf numFmtId="165" fontId="154" fillId="0" borderId="32" xfId="0" applyNumberFormat="1" applyFont="1" applyFill="1" applyBorder="1" applyAlignment="1" applyProtection="1">
      <alignment horizontal="right" vertical="center"/>
      <protection/>
    </xf>
    <xf numFmtId="165" fontId="122" fillId="0" borderId="32" xfId="0" applyNumberFormat="1" applyFont="1" applyBorder="1" applyAlignment="1" applyProtection="1">
      <alignment horizontal="center" vertical="center"/>
      <protection/>
    </xf>
    <xf numFmtId="0" fontId="127" fillId="0" borderId="13" xfId="0" applyFont="1" applyBorder="1" applyAlignment="1" applyProtection="1">
      <alignment horizontal="center" vertical="center"/>
      <protection/>
    </xf>
    <xf numFmtId="0" fontId="131" fillId="0" borderId="0" xfId="0" applyFont="1" applyAlignment="1" applyProtection="1">
      <alignment vertical="center"/>
      <protection/>
    </xf>
    <xf numFmtId="0" fontId="125" fillId="3" borderId="19" xfId="0" applyFon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126" fillId="3" borderId="30" xfId="0" applyFont="1" applyFill="1" applyBorder="1" applyAlignment="1" applyProtection="1">
      <alignment horizontal="center" vertical="center"/>
      <protection locked="0"/>
    </xf>
    <xf numFmtId="0" fontId="126" fillId="3" borderId="13" xfId="0" applyFont="1" applyFill="1" applyBorder="1" applyAlignment="1" applyProtection="1">
      <alignment horizontal="center" vertical="center"/>
      <protection locked="0"/>
    </xf>
    <xf numFmtId="164" fontId="132" fillId="3" borderId="13" xfId="0" applyNumberFormat="1" applyFont="1" applyFill="1" applyBorder="1" applyAlignment="1" applyProtection="1">
      <alignment horizontal="center" vertical="center"/>
      <protection locked="0"/>
    </xf>
    <xf numFmtId="0" fontId="132" fillId="3" borderId="13" xfId="0" applyFont="1" applyFill="1" applyBorder="1" applyAlignment="1" applyProtection="1">
      <alignment horizontal="center" vertical="center"/>
      <protection locked="0"/>
    </xf>
    <xf numFmtId="0" fontId="60" fillId="3" borderId="13" xfId="0" applyFont="1" applyFill="1" applyBorder="1" applyAlignment="1" applyProtection="1">
      <alignment horizontal="center"/>
      <protection locked="0"/>
    </xf>
    <xf numFmtId="49" fontId="26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61" xfId="0" applyFont="1" applyFill="1" applyBorder="1" applyAlignment="1" applyProtection="1">
      <alignment horizontal="justify" vertical="center" wrapText="1"/>
      <protection locked="0"/>
    </xf>
    <xf numFmtId="0" fontId="26" fillId="3" borderId="61" xfId="0" applyFont="1" applyFill="1" applyBorder="1" applyAlignment="1" applyProtection="1">
      <alignment horizontal="center" vertical="center" wrapText="1"/>
      <protection locked="0"/>
    </xf>
    <xf numFmtId="49" fontId="26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62" xfId="0" applyFont="1" applyFill="1" applyBorder="1" applyAlignment="1" applyProtection="1">
      <alignment horizontal="justify" vertical="center" wrapText="1"/>
      <protection locked="0"/>
    </xf>
    <xf numFmtId="0" fontId="26" fillId="3" borderId="62" xfId="0" applyFont="1" applyFill="1" applyBorder="1" applyAlignment="1" applyProtection="1">
      <alignment horizontal="center" vertical="center" wrapText="1"/>
      <protection locked="0"/>
    </xf>
    <xf numFmtId="49" fontId="26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64" xfId="0" applyFont="1" applyFill="1" applyBorder="1" applyAlignment="1" applyProtection="1">
      <alignment horizontal="justify" vertical="center" wrapText="1"/>
      <protection locked="0"/>
    </xf>
    <xf numFmtId="0" fontId="26" fillId="3" borderId="64" xfId="0" applyFont="1" applyFill="1" applyBorder="1" applyAlignment="1" applyProtection="1">
      <alignment horizontal="center" vertical="center" wrapText="1"/>
      <protection locked="0"/>
    </xf>
    <xf numFmtId="49" fontId="1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1" xfId="0" applyFont="1" applyFill="1" applyBorder="1" applyAlignment="1" applyProtection="1">
      <alignment horizontal="justify" vertical="center" wrapText="1"/>
      <protection locked="0"/>
    </xf>
    <xf numFmtId="0" fontId="1" fillId="3" borderId="61" xfId="0" applyFont="1" applyFill="1" applyBorder="1" applyAlignment="1" applyProtection="1">
      <alignment horizontal="center" vertical="center" wrapText="1"/>
      <protection locked="0"/>
    </xf>
    <xf numFmtId="49" fontId="1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2" xfId="0" applyFont="1" applyFill="1" applyBorder="1" applyAlignment="1" applyProtection="1">
      <alignment horizontal="justify" vertical="center" wrapText="1"/>
      <protection locked="0"/>
    </xf>
    <xf numFmtId="0" fontId="1" fillId="3" borderId="62" xfId="0" applyFont="1" applyFill="1" applyBorder="1" applyAlignment="1" applyProtection="1">
      <alignment horizontal="center" vertical="center" wrapText="1"/>
      <protection locked="0"/>
    </xf>
    <xf numFmtId="49" fontId="1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5" xfId="0" applyFont="1" applyFill="1" applyBorder="1" applyAlignment="1" applyProtection="1">
      <alignment horizontal="justify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26" fillId="3" borderId="66" xfId="0" applyFont="1" applyFill="1" applyBorder="1" applyAlignment="1" applyProtection="1">
      <alignment horizontal="center" vertical="center" wrapText="1"/>
      <protection locked="0"/>
    </xf>
    <xf numFmtId="0" fontId="26" fillId="3" borderId="67" xfId="0" applyFont="1" applyFill="1" applyBorder="1" applyAlignment="1" applyProtection="1">
      <alignment horizontal="center" vertical="center" wrapText="1"/>
      <protection locked="0"/>
    </xf>
    <xf numFmtId="49" fontId="45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61" xfId="0" applyFont="1" applyFill="1" applyBorder="1" applyAlignment="1" applyProtection="1">
      <alignment horizontal="justify" vertical="center" wrapText="1"/>
      <protection locked="0"/>
    </xf>
    <xf numFmtId="0" fontId="45" fillId="3" borderId="66" xfId="0" applyFont="1" applyFill="1" applyBorder="1" applyAlignment="1" applyProtection="1">
      <alignment horizontal="center" vertical="center" wrapText="1"/>
      <protection locked="0"/>
    </xf>
    <xf numFmtId="49" fontId="45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62" xfId="0" applyFont="1" applyFill="1" applyBorder="1" applyAlignment="1" applyProtection="1">
      <alignment horizontal="justify" vertical="center" wrapText="1"/>
      <protection locked="0"/>
    </xf>
    <xf numFmtId="0" fontId="45" fillId="3" borderId="62" xfId="0" applyFont="1" applyFill="1" applyBorder="1" applyAlignment="1" applyProtection="1">
      <alignment horizontal="center" vertical="center" wrapText="1"/>
      <protection locked="0"/>
    </xf>
    <xf numFmtId="49" fontId="45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65" xfId="0" applyFont="1" applyFill="1" applyBorder="1" applyAlignment="1" applyProtection="1">
      <alignment horizontal="justify" vertical="center" wrapText="1"/>
      <protection locked="0"/>
    </xf>
    <xf numFmtId="0" fontId="45" fillId="3" borderId="65" xfId="0" applyFont="1" applyFill="1" applyBorder="1" applyAlignment="1" applyProtection="1">
      <alignment horizontal="center" vertical="center" wrapText="1"/>
      <protection locked="0"/>
    </xf>
    <xf numFmtId="0" fontId="1" fillId="3" borderId="65" xfId="0" applyFont="1" applyFill="1" applyBorder="1" applyAlignment="1" applyProtection="1">
      <alignment horizontal="center" vertical="center" wrapText="1"/>
      <protection locked="0"/>
    </xf>
    <xf numFmtId="0" fontId="45" fillId="3" borderId="61" xfId="0" applyFont="1" applyFill="1" applyBorder="1" applyAlignment="1" applyProtection="1">
      <alignment horizontal="center" vertical="center" wrapText="1"/>
      <protection locked="0"/>
    </xf>
    <xf numFmtId="49" fontId="26" fillId="3" borderId="60" xfId="0" applyNumberFormat="1" applyFont="1" applyFill="1" applyBorder="1" applyAlignment="1" applyProtection="1">
      <alignment horizontal="center" vertical="top" wrapText="1"/>
      <protection locked="0"/>
    </xf>
    <xf numFmtId="0" fontId="26" fillId="3" borderId="61" xfId="0" applyFont="1" applyFill="1" applyBorder="1" applyAlignment="1" applyProtection="1">
      <alignment horizontal="justify" vertical="top" wrapText="1"/>
      <protection locked="0"/>
    </xf>
    <xf numFmtId="0" fontId="26" fillId="3" borderId="61" xfId="0" applyFont="1" applyFill="1" applyBorder="1" applyAlignment="1" applyProtection="1">
      <alignment horizontal="center" vertical="top" wrapText="1"/>
      <protection locked="0"/>
    </xf>
    <xf numFmtId="0" fontId="76" fillId="3" borderId="68" xfId="0" applyFont="1" applyFill="1" applyBorder="1" applyAlignment="1" applyProtection="1">
      <alignment horizontal="center" vertical="center" wrapText="1"/>
      <protection locked="0"/>
    </xf>
    <xf numFmtId="49" fontId="26" fillId="3" borderId="36" xfId="0" applyNumberFormat="1" applyFont="1" applyFill="1" applyBorder="1" applyAlignment="1" applyProtection="1">
      <alignment horizontal="center" vertical="top" wrapText="1"/>
      <protection locked="0"/>
    </xf>
    <xf numFmtId="0" fontId="26" fillId="3" borderId="62" xfId="0" applyFont="1" applyFill="1" applyBorder="1" applyAlignment="1" applyProtection="1">
      <alignment horizontal="justify" vertical="top" wrapText="1"/>
      <protection locked="0"/>
    </xf>
    <xf numFmtId="0" fontId="26" fillId="3" borderId="62" xfId="0" applyFont="1" applyFill="1" applyBorder="1" applyAlignment="1" applyProtection="1">
      <alignment horizontal="center" vertical="top" wrapText="1"/>
      <protection locked="0"/>
    </xf>
    <xf numFmtId="0" fontId="76" fillId="3" borderId="69" xfId="0" applyFont="1" applyFill="1" applyBorder="1" applyAlignment="1" applyProtection="1">
      <alignment horizontal="center" vertical="center" wrapText="1"/>
      <protection locked="0"/>
    </xf>
    <xf numFmtId="49" fontId="26" fillId="3" borderId="63" xfId="0" applyNumberFormat="1" applyFont="1" applyFill="1" applyBorder="1" applyAlignment="1" applyProtection="1">
      <alignment horizontal="center" vertical="top" wrapText="1"/>
      <protection locked="0"/>
    </xf>
    <xf numFmtId="0" fontId="26" fillId="3" borderId="64" xfId="0" applyFont="1" applyFill="1" applyBorder="1" applyAlignment="1" applyProtection="1">
      <alignment horizontal="justify" vertical="top" wrapText="1"/>
      <protection locked="0"/>
    </xf>
    <xf numFmtId="0" fontId="26" fillId="3" borderId="64" xfId="0" applyFont="1" applyFill="1" applyBorder="1" applyAlignment="1" applyProtection="1">
      <alignment horizontal="center" vertical="top" wrapText="1"/>
      <protection locked="0"/>
    </xf>
    <xf numFmtId="0" fontId="76" fillId="3" borderId="67" xfId="0" applyFont="1" applyFill="1" applyBorder="1" applyAlignment="1" applyProtection="1">
      <alignment horizontal="center" vertical="center" wrapText="1"/>
      <protection locked="0"/>
    </xf>
    <xf numFmtId="49" fontId="1" fillId="3" borderId="60" xfId="0" applyNumberFormat="1" applyFont="1" applyFill="1" applyBorder="1" applyAlignment="1" applyProtection="1">
      <alignment horizontal="center" vertical="top" wrapText="1"/>
      <protection locked="0"/>
    </xf>
    <xf numFmtId="0" fontId="1" fillId="3" borderId="61" xfId="0" applyFont="1" applyFill="1" applyBorder="1" applyAlignment="1" applyProtection="1">
      <alignment horizontal="justify" vertical="top" wrapText="1"/>
      <protection locked="0"/>
    </xf>
    <xf numFmtId="0" fontId="1" fillId="3" borderId="61" xfId="0" applyFont="1" applyFill="1" applyBorder="1" applyAlignment="1" applyProtection="1">
      <alignment horizontal="center" vertical="top" wrapText="1"/>
      <protection locked="0"/>
    </xf>
    <xf numFmtId="49" fontId="1" fillId="3" borderId="36" xfId="0" applyNumberFormat="1" applyFont="1" applyFill="1" applyBorder="1" applyAlignment="1" applyProtection="1">
      <alignment horizontal="center" vertical="top" wrapText="1"/>
      <protection locked="0"/>
    </xf>
    <xf numFmtId="0" fontId="1" fillId="3" borderId="62" xfId="0" applyFont="1" applyFill="1" applyBorder="1" applyAlignment="1" applyProtection="1">
      <alignment horizontal="justify" vertical="top" wrapText="1"/>
      <protection locked="0"/>
    </xf>
    <xf numFmtId="0" fontId="1" fillId="3" borderId="62" xfId="0" applyFont="1" applyFill="1" applyBorder="1" applyAlignment="1" applyProtection="1">
      <alignment horizontal="center" vertical="top" wrapText="1"/>
      <protection locked="0"/>
    </xf>
    <xf numFmtId="49" fontId="1" fillId="3" borderId="39" xfId="0" applyNumberFormat="1" applyFont="1" applyFill="1" applyBorder="1" applyAlignment="1" applyProtection="1">
      <alignment horizontal="center" vertical="top" wrapText="1"/>
      <protection locked="0"/>
    </xf>
    <xf numFmtId="0" fontId="1" fillId="3" borderId="65" xfId="0" applyFont="1" applyFill="1" applyBorder="1" applyAlignment="1" applyProtection="1">
      <alignment horizontal="justify" vertical="top" wrapText="1"/>
      <protection locked="0"/>
    </xf>
    <xf numFmtId="0" fontId="1" fillId="3" borderId="65" xfId="0" applyFont="1" applyFill="1" applyBorder="1" applyAlignment="1" applyProtection="1">
      <alignment horizontal="center" vertical="top" wrapText="1"/>
      <protection locked="0"/>
    </xf>
    <xf numFmtId="49" fontId="45" fillId="3" borderId="60" xfId="0" applyNumberFormat="1" applyFont="1" applyFill="1" applyBorder="1" applyAlignment="1" applyProtection="1">
      <alignment horizontal="center" vertical="top" wrapText="1"/>
      <protection locked="0"/>
    </xf>
    <xf numFmtId="0" fontId="45" fillId="3" borderId="61" xfId="0" applyFont="1" applyFill="1" applyBorder="1" applyAlignment="1" applyProtection="1">
      <alignment horizontal="justify" vertical="top" wrapText="1"/>
      <protection locked="0"/>
    </xf>
    <xf numFmtId="0" fontId="45" fillId="3" borderId="61" xfId="0" applyFont="1" applyFill="1" applyBorder="1" applyAlignment="1" applyProtection="1">
      <alignment horizontal="center" vertical="top" wrapText="1"/>
      <protection locked="0"/>
    </xf>
    <xf numFmtId="49" fontId="45" fillId="3" borderId="36" xfId="0" applyNumberFormat="1" applyFont="1" applyFill="1" applyBorder="1" applyAlignment="1" applyProtection="1">
      <alignment horizontal="center" vertical="top" wrapText="1"/>
      <protection locked="0"/>
    </xf>
    <xf numFmtId="0" fontId="45" fillId="3" borderId="62" xfId="0" applyFont="1" applyFill="1" applyBorder="1" applyAlignment="1" applyProtection="1">
      <alignment horizontal="justify" vertical="top" wrapText="1"/>
      <protection locked="0"/>
    </xf>
    <xf numFmtId="0" fontId="45" fillId="3" borderId="62" xfId="0" applyFont="1" applyFill="1" applyBorder="1" applyAlignment="1" applyProtection="1">
      <alignment horizontal="center" vertical="top" wrapText="1"/>
      <protection locked="0"/>
    </xf>
    <xf numFmtId="49" fontId="45" fillId="3" borderId="39" xfId="0" applyNumberFormat="1" applyFont="1" applyFill="1" applyBorder="1" applyAlignment="1" applyProtection="1">
      <alignment horizontal="center" vertical="top" wrapText="1"/>
      <protection locked="0"/>
    </xf>
    <xf numFmtId="0" fontId="45" fillId="3" borderId="65" xfId="0" applyFont="1" applyFill="1" applyBorder="1" applyAlignment="1" applyProtection="1">
      <alignment horizontal="justify" vertical="top" wrapText="1"/>
      <protection locked="0"/>
    </xf>
    <xf numFmtId="0" fontId="45" fillId="3" borderId="65" xfId="0" applyFont="1" applyFill="1" applyBorder="1" applyAlignment="1" applyProtection="1">
      <alignment horizontal="center" vertical="top" wrapText="1"/>
      <protection locked="0"/>
    </xf>
    <xf numFmtId="49" fontId="46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46" fillId="3" borderId="61" xfId="0" applyFont="1" applyFill="1" applyBorder="1" applyAlignment="1" applyProtection="1">
      <alignment horizontal="justify" vertical="center" wrapText="1"/>
      <protection locked="0"/>
    </xf>
    <xf numFmtId="0" fontId="46" fillId="3" borderId="61" xfId="0" applyFont="1" applyFill="1" applyBorder="1" applyAlignment="1" applyProtection="1">
      <alignment horizontal="center" vertical="center" wrapText="1"/>
      <protection locked="0"/>
    </xf>
    <xf numFmtId="49" fontId="46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46" fillId="3" borderId="62" xfId="0" applyFont="1" applyFill="1" applyBorder="1" applyAlignment="1" applyProtection="1">
      <alignment horizontal="justify" vertical="center" wrapText="1"/>
      <protection locked="0"/>
    </xf>
    <xf numFmtId="0" fontId="46" fillId="3" borderId="62" xfId="0" applyFont="1" applyFill="1" applyBorder="1" applyAlignment="1" applyProtection="1">
      <alignment horizontal="center" vertical="center" wrapText="1"/>
      <protection locked="0"/>
    </xf>
    <xf numFmtId="49" fontId="46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46" fillId="3" borderId="64" xfId="0" applyFont="1" applyFill="1" applyBorder="1" applyAlignment="1" applyProtection="1">
      <alignment horizontal="justify" vertical="center" wrapText="1"/>
      <protection locked="0"/>
    </xf>
    <xf numFmtId="0" fontId="46" fillId="3" borderId="64" xfId="0" applyFont="1" applyFill="1" applyBorder="1" applyAlignment="1" applyProtection="1">
      <alignment horizontal="center" vertical="center" wrapText="1"/>
      <protection locked="0"/>
    </xf>
    <xf numFmtId="49" fontId="47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47" fillId="3" borderId="61" xfId="0" applyFont="1" applyFill="1" applyBorder="1" applyAlignment="1" applyProtection="1">
      <alignment horizontal="justify" vertical="center" wrapText="1"/>
      <protection locked="0"/>
    </xf>
    <xf numFmtId="0" fontId="47" fillId="3" borderId="61" xfId="0" applyFont="1" applyFill="1" applyBorder="1" applyAlignment="1" applyProtection="1">
      <alignment horizontal="center" vertical="center" wrapText="1"/>
      <protection locked="0"/>
    </xf>
    <xf numFmtId="49" fontId="47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47" fillId="3" borderId="62" xfId="0" applyFont="1" applyFill="1" applyBorder="1" applyAlignment="1" applyProtection="1">
      <alignment horizontal="justify" vertical="center" wrapText="1"/>
      <protection locked="0"/>
    </xf>
    <xf numFmtId="0" fontId="47" fillId="3" borderId="62" xfId="0" applyFont="1" applyFill="1" applyBorder="1" applyAlignment="1" applyProtection="1">
      <alignment horizontal="center" vertical="center" wrapText="1"/>
      <protection locked="0"/>
    </xf>
    <xf numFmtId="49" fontId="47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47" fillId="3" borderId="65" xfId="0" applyFont="1" applyFill="1" applyBorder="1" applyAlignment="1" applyProtection="1">
      <alignment horizontal="justify" vertical="center" wrapText="1"/>
      <protection locked="0"/>
    </xf>
    <xf numFmtId="0" fontId="47" fillId="3" borderId="65" xfId="0" applyFont="1" applyFill="1" applyBorder="1" applyAlignment="1" applyProtection="1">
      <alignment horizontal="center" vertical="center" wrapText="1"/>
      <protection locked="0"/>
    </xf>
    <xf numFmtId="49" fontId="47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47" fillId="3" borderId="34" xfId="0" applyFont="1" applyFill="1" applyBorder="1" applyAlignment="1" applyProtection="1">
      <alignment horizontal="justify" vertical="center" wrapText="1"/>
      <protection locked="0"/>
    </xf>
    <xf numFmtId="0" fontId="47" fillId="3" borderId="68" xfId="0" applyFont="1" applyFill="1" applyBorder="1" applyAlignment="1" applyProtection="1">
      <alignment horizontal="justify" vertical="center" wrapText="1"/>
      <protection locked="0"/>
    </xf>
    <xf numFmtId="0" fontId="47" fillId="3" borderId="70" xfId="0" applyFont="1" applyFill="1" applyBorder="1" applyAlignment="1" applyProtection="1">
      <alignment horizontal="center" vertical="center" wrapText="1"/>
      <protection locked="0"/>
    </xf>
    <xf numFmtId="49" fontId="47" fillId="3" borderId="71" xfId="0" applyNumberFormat="1" applyFont="1" applyFill="1" applyBorder="1" applyAlignment="1" applyProtection="1">
      <alignment horizontal="center" vertical="center" wrapText="1"/>
      <protection locked="0"/>
    </xf>
    <xf numFmtId="0" fontId="47" fillId="3" borderId="72" xfId="0" applyFont="1" applyFill="1" applyBorder="1" applyAlignment="1" applyProtection="1">
      <alignment horizontal="justify" vertical="center" wrapText="1"/>
      <protection locked="0"/>
    </xf>
    <xf numFmtId="0" fontId="47" fillId="3" borderId="37" xfId="0" applyFont="1" applyFill="1" applyBorder="1" applyAlignment="1" applyProtection="1">
      <alignment horizontal="justify" vertical="center" wrapText="1"/>
      <protection locked="0"/>
    </xf>
    <xf numFmtId="49" fontId="4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47" fillId="3" borderId="40" xfId="0" applyFont="1" applyFill="1" applyBorder="1" applyAlignment="1" applyProtection="1">
      <alignment horizontal="justify" vertical="center" wrapText="1"/>
      <protection locked="0"/>
    </xf>
    <xf numFmtId="0" fontId="47" fillId="3" borderId="67" xfId="0" applyFont="1" applyFill="1" applyBorder="1" applyAlignment="1" applyProtection="1">
      <alignment horizontal="justify" vertical="center" wrapText="1"/>
      <protection locked="0"/>
    </xf>
    <xf numFmtId="0" fontId="47" fillId="3" borderId="64" xfId="0" applyFont="1" applyFill="1" applyBorder="1" applyAlignment="1" applyProtection="1">
      <alignment horizontal="center" vertical="center" wrapText="1"/>
      <protection locked="0"/>
    </xf>
    <xf numFmtId="49" fontId="129" fillId="3" borderId="16" xfId="0" applyNumberFormat="1" applyFont="1" applyFill="1" applyBorder="1" applyAlignment="1" applyProtection="1">
      <alignment horizontal="center" vertical="center"/>
      <protection locked="0"/>
    </xf>
    <xf numFmtId="49" fontId="129" fillId="3" borderId="14" xfId="0" applyNumberFormat="1" applyFont="1" applyFill="1" applyBorder="1" applyAlignment="1" applyProtection="1">
      <alignment horizontal="center" vertical="center"/>
      <protection locked="0"/>
    </xf>
    <xf numFmtId="49" fontId="129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vertical="center"/>
      <protection locked="0"/>
    </xf>
    <xf numFmtId="9" fontId="6" fillId="3" borderId="0" xfId="0" applyNumberFormat="1" applyFont="1" applyFill="1" applyAlignment="1" applyProtection="1">
      <alignment horizontal="right" vertical="center"/>
      <protection locked="0"/>
    </xf>
    <xf numFmtId="0" fontId="26" fillId="3" borderId="16" xfId="0" applyFont="1" applyFill="1" applyBorder="1" applyAlignment="1" applyProtection="1">
      <alignment horizontal="justify" vertical="center" wrapText="1"/>
      <protection locked="0"/>
    </xf>
    <xf numFmtId="0" fontId="26" fillId="3" borderId="14" xfId="0" applyFont="1" applyFill="1" applyBorder="1" applyAlignment="1" applyProtection="1">
      <alignment horizontal="justify" vertical="center" wrapText="1"/>
      <protection locked="0"/>
    </xf>
    <xf numFmtId="0" fontId="26" fillId="3" borderId="15" xfId="0" applyFont="1" applyFill="1" applyBorder="1" applyAlignment="1" applyProtection="1">
      <alignment horizontal="justify" vertical="center" wrapText="1"/>
      <protection locked="0"/>
    </xf>
    <xf numFmtId="0" fontId="1" fillId="3" borderId="16" xfId="0" applyFont="1" applyFill="1" applyBorder="1" applyAlignment="1" applyProtection="1">
      <alignment horizontal="justify" vertical="center" wrapText="1"/>
      <protection locked="0"/>
    </xf>
    <xf numFmtId="0" fontId="1" fillId="3" borderId="14" xfId="0" applyFont="1" applyFill="1" applyBorder="1" applyAlignment="1" applyProtection="1">
      <alignment horizontal="justify" vertical="center" wrapText="1"/>
      <protection locked="0"/>
    </xf>
    <xf numFmtId="0" fontId="1" fillId="3" borderId="17" xfId="0" applyFont="1" applyFill="1" applyBorder="1" applyAlignment="1" applyProtection="1">
      <alignment horizontal="justify" vertical="center" wrapText="1"/>
      <protection locked="0"/>
    </xf>
    <xf numFmtId="0" fontId="45" fillId="3" borderId="16" xfId="0" applyFont="1" applyFill="1" applyBorder="1" applyAlignment="1" applyProtection="1">
      <alignment horizontal="justify" vertical="center" wrapText="1"/>
      <protection locked="0"/>
    </xf>
    <xf numFmtId="0" fontId="45" fillId="3" borderId="14" xfId="0" applyFont="1" applyFill="1" applyBorder="1" applyAlignment="1" applyProtection="1">
      <alignment horizontal="justify" vertical="center" wrapText="1"/>
      <protection locked="0"/>
    </xf>
    <xf numFmtId="0" fontId="45" fillId="3" borderId="17" xfId="0" applyFont="1" applyFill="1" applyBorder="1" applyAlignment="1" applyProtection="1">
      <alignment horizontal="justify" vertical="center" wrapText="1"/>
      <protection locked="0"/>
    </xf>
    <xf numFmtId="0" fontId="126" fillId="3" borderId="19" xfId="0" applyFont="1" applyFill="1" applyBorder="1" applyAlignment="1" applyProtection="1">
      <alignment horizontal="center" vertical="center"/>
      <protection locked="0"/>
    </xf>
    <xf numFmtId="49" fontId="129" fillId="3" borderId="18" xfId="0" applyNumberFormat="1" applyFont="1" applyFill="1" applyBorder="1" applyAlignment="1" applyProtection="1">
      <alignment horizontal="center" vertical="center"/>
      <protection locked="0"/>
    </xf>
    <xf numFmtId="49" fontId="129" fillId="3" borderId="73" xfId="0" applyNumberFormat="1" applyFont="1" applyFill="1" applyBorder="1" applyAlignment="1" applyProtection="1">
      <alignment horizontal="center" vertical="center"/>
      <protection locked="0"/>
    </xf>
    <xf numFmtId="49" fontId="129" fillId="3" borderId="15" xfId="0" applyNumberFormat="1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/>
    </xf>
    <xf numFmtId="0" fontId="45" fillId="33" borderId="29" xfId="0" applyFont="1" applyFill="1" applyBorder="1" applyAlignment="1" applyProtection="1">
      <alignment horizontal="center" vertical="center" wrapText="1"/>
      <protection/>
    </xf>
    <xf numFmtId="0" fontId="0" fillId="33" borderId="44" xfId="0" applyFont="1" applyFill="1" applyBorder="1" applyAlignment="1" applyProtection="1">
      <alignment horizontal="center" vertical="center" wrapText="1"/>
      <protection/>
    </xf>
    <xf numFmtId="0" fontId="45" fillId="33" borderId="54" xfId="0" applyFont="1" applyFill="1" applyBorder="1" applyAlignment="1" applyProtection="1">
      <alignment horizontal="center" vertical="center" wrapText="1"/>
      <protection/>
    </xf>
    <xf numFmtId="0" fontId="0" fillId="33" borderId="54" xfId="0" applyFont="1" applyFill="1" applyBorder="1" applyAlignment="1" applyProtection="1">
      <alignment horizontal="center" vertical="center" wrapText="1"/>
      <protection/>
    </xf>
    <xf numFmtId="0" fontId="0" fillId="33" borderId="54" xfId="0" applyFill="1" applyBorder="1" applyAlignment="1" applyProtection="1">
      <alignment horizontal="center" vertical="center" wrapText="1"/>
      <protection/>
    </xf>
    <xf numFmtId="0" fontId="122" fillId="0" borderId="0" xfId="0" applyFont="1" applyFill="1" applyBorder="1" applyAlignment="1" applyProtection="1">
      <alignment horizontal="center" vertical="center"/>
      <protection/>
    </xf>
    <xf numFmtId="2" fontId="0" fillId="33" borderId="29" xfId="0" applyNumberFormat="1" applyFont="1" applyFill="1" applyBorder="1" applyAlignment="1" applyProtection="1">
      <alignment horizontal="center" vertical="center"/>
      <protection/>
    </xf>
    <xf numFmtId="2" fontId="0" fillId="33" borderId="0" xfId="0" applyNumberForma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0" fontId="55" fillId="33" borderId="51" xfId="0" applyFont="1" applyFill="1" applyBorder="1" applyAlignment="1" applyProtection="1">
      <alignment horizontal="center" vertical="center"/>
      <protection/>
    </xf>
    <xf numFmtId="0" fontId="55" fillId="33" borderId="52" xfId="0" applyFont="1" applyFill="1" applyBorder="1" applyAlignment="1" applyProtection="1">
      <alignment horizontal="center" vertical="center"/>
      <protection/>
    </xf>
    <xf numFmtId="0" fontId="55" fillId="33" borderId="53" xfId="0" applyFont="1" applyFill="1" applyBorder="1" applyAlignment="1" applyProtection="1">
      <alignment horizontal="center" vertical="center"/>
      <protection/>
    </xf>
    <xf numFmtId="0" fontId="76" fillId="3" borderId="68" xfId="0" applyFont="1" applyFill="1" applyBorder="1" applyAlignment="1" applyProtection="1">
      <alignment horizontal="center" vertical="center" wrapText="1"/>
      <protection locked="0"/>
    </xf>
    <xf numFmtId="0" fontId="76" fillId="3" borderId="69" xfId="0" applyFont="1" applyFill="1" applyBorder="1" applyAlignment="1" applyProtection="1">
      <alignment horizontal="center" vertical="center" wrapText="1"/>
      <protection locked="0"/>
    </xf>
    <xf numFmtId="0" fontId="76" fillId="3" borderId="67" xfId="0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125" fillId="0" borderId="0" xfId="0" applyFont="1" applyAlignment="1" applyProtection="1">
      <alignment vertical="center" wrapText="1"/>
      <protection/>
    </xf>
    <xf numFmtId="14" fontId="129" fillId="0" borderId="0" xfId="0" applyNumberFormat="1" applyFont="1" applyAlignment="1" applyProtection="1">
      <alignment horizontal="center" vertical="center" wrapText="1"/>
      <protection/>
    </xf>
    <xf numFmtId="0" fontId="12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22" fillId="0" borderId="19" xfId="0" applyFont="1" applyBorder="1" applyAlignment="1" applyProtection="1">
      <alignment horizontal="center" vertical="center"/>
      <protection/>
    </xf>
    <xf numFmtId="0" fontId="127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0" fontId="125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168" fontId="125" fillId="0" borderId="0" xfId="0" applyNumberFormat="1" applyFont="1" applyAlignment="1" applyProtection="1">
      <alignment horizontal="center" vertical="center"/>
      <protection hidden="1"/>
    </xf>
    <xf numFmtId="0" fontId="127" fillId="0" borderId="0" xfId="0" applyFont="1" applyBorder="1" applyAlignment="1" applyProtection="1">
      <alignment horizontal="center" vertical="center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0" fontId="38" fillId="0" borderId="28" xfId="0" applyFont="1" applyBorder="1" applyAlignment="1" applyProtection="1">
      <alignment horizontal="center" vertical="center" wrapText="1"/>
      <protection/>
    </xf>
    <xf numFmtId="0" fontId="141" fillId="0" borderId="0" xfId="0" applyFont="1" applyAlignment="1" applyProtection="1">
      <alignment horizontal="left"/>
      <protection/>
    </xf>
    <xf numFmtId="0" fontId="126" fillId="0" borderId="0" xfId="0" applyFont="1" applyAlignment="1" applyProtection="1">
      <alignment horizontal="center" vertical="center"/>
      <protection/>
    </xf>
    <xf numFmtId="0" fontId="132" fillId="0" borderId="0" xfId="0" applyFont="1" applyAlignment="1" applyProtection="1">
      <alignment horizontal="center" vertical="center"/>
      <protection/>
    </xf>
    <xf numFmtId="168" fontId="45" fillId="33" borderId="54" xfId="0" applyNumberFormat="1" applyFont="1" applyFill="1" applyBorder="1" applyAlignment="1" applyProtection="1">
      <alignment horizontal="center" vertical="center"/>
      <protection hidden="1"/>
    </xf>
    <xf numFmtId="166" fontId="45" fillId="0" borderId="44" xfId="0" applyNumberFormat="1" applyFont="1" applyFill="1" applyBorder="1" applyAlignment="1" applyProtection="1">
      <alignment horizontal="center" vertical="center"/>
      <protection hidden="1"/>
    </xf>
    <xf numFmtId="166" fontId="45" fillId="33" borderId="20" xfId="0" applyNumberFormat="1" applyFont="1" applyFill="1" applyBorder="1" applyAlignment="1" applyProtection="1">
      <alignment horizontal="center" vertical="center"/>
      <protection/>
    </xf>
    <xf numFmtId="44" fontId="0" fillId="33" borderId="13" xfId="0" applyNumberFormat="1" applyFont="1" applyFill="1" applyBorder="1" applyAlignment="1" applyProtection="1">
      <alignment horizontal="right" vertical="center"/>
      <protection hidden="1"/>
    </xf>
    <xf numFmtId="44" fontId="60" fillId="33" borderId="29" xfId="0" applyNumberFormat="1" applyFont="1" applyFill="1" applyBorder="1" applyAlignment="1" applyProtection="1">
      <alignment horizontal="right" vertical="center"/>
      <protection hidden="1"/>
    </xf>
    <xf numFmtId="165" fontId="153" fillId="33" borderId="13" xfId="0" applyNumberFormat="1" applyFont="1" applyFill="1" applyBorder="1" applyAlignment="1" applyProtection="1">
      <alignment horizontal="center" vertical="center"/>
      <protection hidden="1"/>
    </xf>
    <xf numFmtId="0" fontId="45" fillId="33" borderId="55" xfId="0" applyFont="1" applyFill="1" applyBorder="1" applyAlignment="1" applyProtection="1">
      <alignment horizontal="center" vertical="center" wrapText="1"/>
      <protection/>
    </xf>
    <xf numFmtId="1" fontId="0" fillId="33" borderId="55" xfId="0" applyNumberFormat="1" applyFont="1" applyFill="1" applyBorder="1" applyAlignment="1" applyProtection="1">
      <alignment horizontal="center" vertical="center"/>
      <protection hidden="1"/>
    </xf>
    <xf numFmtId="165" fontId="0" fillId="33" borderId="74" xfId="0" applyNumberFormat="1" applyFont="1" applyFill="1" applyBorder="1" applyAlignment="1" applyProtection="1">
      <alignment horizontal="right" vertical="center"/>
      <protection locked="0"/>
    </xf>
    <xf numFmtId="165" fontId="0" fillId="33" borderId="55" xfId="0" applyNumberFormat="1" applyFont="1" applyFill="1" applyBorder="1" applyAlignment="1" applyProtection="1">
      <alignment horizontal="right" vertical="center"/>
      <protection hidden="1"/>
    </xf>
    <xf numFmtId="1" fontId="0" fillId="33" borderId="54" xfId="0" applyNumberFormat="1" applyFont="1" applyFill="1" applyBorder="1" applyAlignment="1" applyProtection="1">
      <alignment horizontal="center" vertical="center"/>
      <protection hidden="1"/>
    </xf>
    <xf numFmtId="165" fontId="0" fillId="33" borderId="75" xfId="0" applyNumberFormat="1" applyFont="1" applyFill="1" applyBorder="1" applyAlignment="1" applyProtection="1">
      <alignment horizontal="right" vertical="center"/>
      <protection locked="0"/>
    </xf>
    <xf numFmtId="7" fontId="0" fillId="33" borderId="54" xfId="0" applyNumberFormat="1" applyFont="1" applyFill="1" applyBorder="1" applyAlignment="1" applyProtection="1">
      <alignment horizontal="right" vertical="center"/>
      <protection hidden="1"/>
    </xf>
    <xf numFmtId="1" fontId="0" fillId="33" borderId="54" xfId="0" applyNumberFormat="1" applyFont="1" applyFill="1" applyBorder="1" applyAlignment="1" applyProtection="1">
      <alignment horizontal="center" vertical="center" wrapText="1"/>
      <protection hidden="1"/>
    </xf>
    <xf numFmtId="2" fontId="152" fillId="0" borderId="23" xfId="0" applyNumberFormat="1" applyFont="1" applyFill="1" applyBorder="1" applyAlignment="1" applyProtection="1">
      <alignment horizontal="center" vertical="center"/>
      <protection/>
    </xf>
    <xf numFmtId="3" fontId="152" fillId="33" borderId="23" xfId="0" applyNumberFormat="1" applyFont="1" applyFill="1" applyBorder="1" applyAlignment="1" applyProtection="1">
      <alignment horizontal="center" vertical="center"/>
      <protection/>
    </xf>
    <xf numFmtId="1" fontId="0" fillId="0" borderId="51" xfId="0" applyNumberFormat="1" applyFont="1" applyFill="1" applyBorder="1" applyAlignment="1" applyProtection="1">
      <alignment horizontal="center" vertical="center"/>
      <protection hidden="1"/>
    </xf>
    <xf numFmtId="0" fontId="0" fillId="33" borderId="56" xfId="0" applyFont="1" applyFill="1" applyBorder="1" applyAlignment="1" applyProtection="1">
      <alignment horizontal="center" vertical="center" wrapText="1"/>
      <protection/>
    </xf>
    <xf numFmtId="1" fontId="0" fillId="33" borderId="76" xfId="0" applyNumberFormat="1" applyFont="1" applyFill="1" applyBorder="1" applyAlignment="1" applyProtection="1">
      <alignment horizontal="center" vertical="center"/>
      <protection hidden="1"/>
    </xf>
    <xf numFmtId="165" fontId="0" fillId="33" borderId="77" xfId="0" applyNumberFormat="1" applyFont="1" applyFill="1" applyBorder="1" applyAlignment="1" applyProtection="1">
      <alignment horizontal="right" vertical="center"/>
      <protection hidden="1"/>
    </xf>
    <xf numFmtId="168" fontId="0" fillId="33" borderId="78" xfId="0" applyNumberFormat="1" applyFont="1" applyFill="1" applyBorder="1" applyAlignment="1" applyProtection="1">
      <alignment horizontal="right" vertical="center"/>
      <protection hidden="1"/>
    </xf>
    <xf numFmtId="7" fontId="0" fillId="33" borderId="56" xfId="0" applyNumberFormat="1" applyFont="1" applyFill="1" applyBorder="1" applyAlignment="1" applyProtection="1">
      <alignment horizontal="right" vertical="center"/>
      <protection hidden="1"/>
    </xf>
    <xf numFmtId="0" fontId="125" fillId="33" borderId="19" xfId="0" applyFont="1" applyFill="1" applyBorder="1" applyAlignment="1" applyProtection="1">
      <alignment horizontal="center" vertical="center" wrapText="1"/>
      <protection/>
    </xf>
    <xf numFmtId="0" fontId="122" fillId="0" borderId="31" xfId="0" applyFont="1" applyBorder="1" applyAlignment="1" applyProtection="1">
      <alignment horizontal="left" vertical="center"/>
      <protection/>
    </xf>
    <xf numFmtId="0" fontId="74" fillId="0" borderId="0" xfId="0" applyFont="1" applyAlignment="1" applyProtection="1">
      <alignment horizontal="center" vertical="center"/>
      <protection/>
    </xf>
    <xf numFmtId="168" fontId="135" fillId="0" borderId="0" xfId="0" applyNumberFormat="1" applyFont="1" applyAlignment="1" applyProtection="1">
      <alignment horizontal="center" vertical="center"/>
      <protection/>
    </xf>
    <xf numFmtId="0" fontId="127" fillId="0" borderId="29" xfId="0" applyFont="1" applyBorder="1" applyAlignment="1" applyProtection="1">
      <alignment horizontal="center" vertical="center"/>
      <protection/>
    </xf>
    <xf numFmtId="169" fontId="45" fillId="33" borderId="54" xfId="0" applyNumberFormat="1" applyFont="1" applyFill="1" applyBorder="1" applyAlignment="1" applyProtection="1">
      <alignment horizontal="center" vertical="center"/>
      <protection hidden="1"/>
    </xf>
    <xf numFmtId="166" fontId="45" fillId="33" borderId="79" xfId="0" applyNumberFormat="1" applyFont="1" applyFill="1" applyBorder="1" applyAlignment="1" applyProtection="1">
      <alignment horizontal="center" vertical="center"/>
      <protection hidden="1"/>
    </xf>
    <xf numFmtId="0" fontId="75" fillId="33" borderId="25" xfId="0" applyFont="1" applyFill="1" applyBorder="1" applyAlignment="1" applyProtection="1">
      <alignment horizontal="center" vertical="center"/>
      <protection/>
    </xf>
    <xf numFmtId="0" fontId="75" fillId="33" borderId="44" xfId="0" applyFont="1" applyFill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1" fontId="0" fillId="33" borderId="29" xfId="0" applyNumberFormat="1" applyFont="1" applyFill="1" applyBorder="1" applyAlignment="1" applyProtection="1">
      <alignment horizontal="center" vertical="center"/>
      <protection hidden="1"/>
    </xf>
    <xf numFmtId="165" fontId="0" fillId="33" borderId="80" xfId="0" applyNumberFormat="1" applyFont="1" applyFill="1" applyBorder="1" applyAlignment="1" applyProtection="1">
      <alignment horizontal="right" vertical="center"/>
      <protection locked="0"/>
    </xf>
    <xf numFmtId="165" fontId="0" fillId="33" borderId="22" xfId="0" applyNumberFormat="1" applyFont="1" applyFill="1" applyBorder="1" applyAlignment="1" applyProtection="1">
      <alignment horizontal="right" vertical="center"/>
      <protection hidden="1"/>
    </xf>
    <xf numFmtId="165" fontId="0" fillId="33" borderId="29" xfId="0" applyNumberFormat="1" applyFont="1" applyFill="1" applyBorder="1" applyAlignment="1" applyProtection="1">
      <alignment horizontal="right" vertical="center"/>
      <protection hidden="1"/>
    </xf>
    <xf numFmtId="165" fontId="62" fillId="0" borderId="29" xfId="0" applyNumberFormat="1" applyFont="1" applyFill="1" applyBorder="1" applyAlignment="1" applyProtection="1">
      <alignment horizontal="right" vertical="center"/>
      <protection hidden="1"/>
    </xf>
    <xf numFmtId="165" fontId="0" fillId="33" borderId="53" xfId="0" applyNumberFormat="1" applyFont="1" applyFill="1" applyBorder="1" applyAlignment="1" applyProtection="1">
      <alignment horizontal="right" vertical="center"/>
      <protection hidden="1"/>
    </xf>
    <xf numFmtId="165" fontId="62" fillId="0" borderId="54" xfId="0" applyNumberFormat="1" applyFont="1" applyFill="1" applyBorder="1" applyAlignment="1" applyProtection="1">
      <alignment horizontal="right" vertical="center"/>
      <protection hidden="1"/>
    </xf>
    <xf numFmtId="0" fontId="108" fillId="33" borderId="0" xfId="0" applyFont="1" applyFill="1" applyBorder="1" applyAlignment="1" applyProtection="1">
      <alignment vertical="center"/>
      <protection/>
    </xf>
    <xf numFmtId="1" fontId="108" fillId="33" borderId="0" xfId="0" applyNumberFormat="1" applyFont="1" applyFill="1" applyBorder="1" applyAlignment="1" applyProtection="1">
      <alignment vertical="center"/>
      <protection/>
    </xf>
    <xf numFmtId="1" fontId="140" fillId="33" borderId="0" xfId="0" applyNumberFormat="1" applyFont="1" applyFill="1" applyBorder="1" applyAlignment="1" applyProtection="1">
      <alignment vertical="center"/>
      <protection/>
    </xf>
    <xf numFmtId="1" fontId="0" fillId="33" borderId="44" xfId="0" applyNumberFormat="1" applyFont="1" applyFill="1" applyBorder="1" applyAlignment="1" applyProtection="1">
      <alignment horizontal="center" vertical="center"/>
      <protection hidden="1"/>
    </xf>
    <xf numFmtId="165" fontId="0" fillId="33" borderId="81" xfId="0" applyNumberFormat="1" applyFont="1" applyFill="1" applyBorder="1" applyAlignment="1" applyProtection="1">
      <alignment horizontal="right" vertical="center"/>
      <protection hidden="1"/>
    </xf>
    <xf numFmtId="165" fontId="62" fillId="0" borderId="44" xfId="0" applyNumberFormat="1" applyFont="1" applyFill="1" applyBorder="1" applyAlignment="1" applyProtection="1">
      <alignment horizontal="right" vertical="center"/>
      <protection hidden="1"/>
    </xf>
    <xf numFmtId="165" fontId="66" fillId="33" borderId="31" xfId="0" applyNumberFormat="1" applyFont="1" applyFill="1" applyBorder="1" applyAlignment="1" applyProtection="1">
      <alignment horizontal="center" vertical="center"/>
      <protection hidden="1"/>
    </xf>
    <xf numFmtId="2" fontId="132" fillId="33" borderId="31" xfId="0" applyNumberFormat="1" applyFont="1" applyFill="1" applyBorder="1" applyAlignment="1" applyProtection="1">
      <alignment horizontal="center" vertical="center"/>
      <protection/>
    </xf>
    <xf numFmtId="165" fontId="66" fillId="33" borderId="30" xfId="0" applyNumberFormat="1" applyFont="1" applyFill="1" applyBorder="1" applyAlignment="1" applyProtection="1">
      <alignment horizontal="center" vertical="center"/>
      <protection hidden="1"/>
    </xf>
    <xf numFmtId="0" fontId="122" fillId="0" borderId="82" xfId="0" applyFont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center" vertical="center" wrapText="1"/>
      <protection hidden="1"/>
    </xf>
    <xf numFmtId="7" fontId="148" fillId="0" borderId="0" xfId="0" applyNumberFormat="1" applyFont="1" applyBorder="1" applyAlignment="1" applyProtection="1">
      <alignment horizontal="right" vertical="center"/>
      <protection/>
    </xf>
    <xf numFmtId="7" fontId="126" fillId="0" borderId="32" xfId="0" applyNumberFormat="1" applyFont="1" applyBorder="1" applyAlignment="1" applyProtection="1">
      <alignment horizontal="right" vertical="center"/>
      <protection/>
    </xf>
    <xf numFmtId="0" fontId="122" fillId="0" borderId="83" xfId="0" applyFont="1" applyBorder="1" applyAlignment="1" applyProtection="1">
      <alignment horizontal="center" vertical="center"/>
      <protection/>
    </xf>
    <xf numFmtId="7" fontId="127" fillId="0" borderId="55" xfId="0" applyNumberFormat="1" applyFont="1" applyBorder="1" applyAlignment="1" applyProtection="1">
      <alignment horizontal="center" vertical="center"/>
      <protection hidden="1"/>
    </xf>
    <xf numFmtId="0" fontId="122" fillId="0" borderId="84" xfId="0" applyFont="1" applyBorder="1" applyAlignment="1" applyProtection="1">
      <alignment horizontal="center" vertical="center"/>
      <protection/>
    </xf>
    <xf numFmtId="0" fontId="26" fillId="0" borderId="18" xfId="0" applyFont="1" applyBorder="1" applyAlignment="1" applyProtection="1">
      <alignment horizontal="justify" vertical="top" wrapText="1"/>
      <protection/>
    </xf>
    <xf numFmtId="0" fontId="26" fillId="0" borderId="14" xfId="0" applyFont="1" applyBorder="1" applyAlignment="1" applyProtection="1">
      <alignment horizontal="justify" vertical="top" wrapText="1"/>
      <protection/>
    </xf>
    <xf numFmtId="0" fontId="26" fillId="0" borderId="15" xfId="0" applyFont="1" applyBorder="1" applyAlignment="1" applyProtection="1">
      <alignment horizontal="justify" vertical="top" wrapText="1"/>
      <protection/>
    </xf>
    <xf numFmtId="165" fontId="66" fillId="0" borderId="0" xfId="0" applyNumberFormat="1" applyFont="1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/>
      <protection hidden="1"/>
    </xf>
    <xf numFmtId="0" fontId="0" fillId="37" borderId="0" xfId="0" applyFill="1" applyAlignment="1" applyProtection="1">
      <alignment horizontal="center" vertical="center"/>
      <protection hidden="1"/>
    </xf>
    <xf numFmtId="0" fontId="45" fillId="33" borderId="23" xfId="0" applyFont="1" applyFill="1" applyBorder="1" applyAlignment="1" applyProtection="1">
      <alignment horizontal="center" vertical="center" wrapText="1"/>
      <protection/>
    </xf>
    <xf numFmtId="2" fontId="45" fillId="33" borderId="0" xfId="0" applyNumberFormat="1" applyFont="1" applyFill="1" applyBorder="1" applyAlignment="1" applyProtection="1">
      <alignment vertical="center"/>
      <protection/>
    </xf>
    <xf numFmtId="2" fontId="80" fillId="33" borderId="0" xfId="0" applyNumberFormat="1" applyFont="1" applyFill="1" applyBorder="1" applyAlignment="1" applyProtection="1">
      <alignment vertical="center" wrapText="1"/>
      <protection/>
    </xf>
    <xf numFmtId="2" fontId="47" fillId="33" borderId="0" xfId="0" applyNumberFormat="1" applyFont="1" applyFill="1" applyBorder="1" applyAlignment="1" applyProtection="1">
      <alignment vertical="center"/>
      <protection/>
    </xf>
    <xf numFmtId="2" fontId="45" fillId="33" borderId="0" xfId="0" applyNumberFormat="1" applyFont="1" applyFill="1" applyBorder="1" applyAlignment="1" applyProtection="1">
      <alignment horizontal="center" vertical="center"/>
      <protection/>
    </xf>
    <xf numFmtId="165" fontId="152" fillId="33" borderId="23" xfId="0" applyNumberFormat="1" applyFont="1" applyFill="1" applyBorder="1" applyAlignment="1" applyProtection="1">
      <alignment horizontal="right" vertical="center"/>
      <protection/>
    </xf>
    <xf numFmtId="3" fontId="152" fillId="0" borderId="0" xfId="0" applyNumberFormat="1" applyFont="1" applyFill="1" applyBorder="1" applyAlignment="1" applyProtection="1">
      <alignment horizontal="center" vertical="center"/>
      <protection/>
    </xf>
    <xf numFmtId="165" fontId="152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30" xfId="0" applyFont="1" applyFill="1" applyBorder="1" applyAlignment="1" applyProtection="1">
      <alignment horizontal="center" vertical="center"/>
      <protection hidden="1"/>
    </xf>
    <xf numFmtId="1" fontId="126" fillId="0" borderId="44" xfId="0" applyNumberFormat="1" applyFont="1" applyFill="1" applyBorder="1" applyAlignment="1" applyProtection="1">
      <alignment horizontal="center" vertical="center"/>
      <protection hidden="1"/>
    </xf>
    <xf numFmtId="0" fontId="155" fillId="0" borderId="13" xfId="0" applyFont="1" applyFill="1" applyBorder="1" applyAlignment="1" applyProtection="1">
      <alignment horizontal="center" vertical="center"/>
      <protection hidden="1"/>
    </xf>
    <xf numFmtId="0" fontId="156" fillId="0" borderId="13" xfId="0" applyFont="1" applyFill="1" applyBorder="1" applyAlignment="1" applyProtection="1">
      <alignment horizontal="center" vertical="center"/>
      <protection hidden="1"/>
    </xf>
    <xf numFmtId="1" fontId="127" fillId="0" borderId="29" xfId="0" applyNumberFormat="1" applyFont="1" applyBorder="1" applyAlignment="1" applyProtection="1">
      <alignment horizontal="center" vertical="center"/>
      <protection hidden="1"/>
    </xf>
    <xf numFmtId="1" fontId="56" fillId="0" borderId="63" xfId="0" applyNumberFormat="1" applyFont="1" applyFill="1" applyBorder="1" applyAlignment="1" applyProtection="1">
      <alignment horizontal="center" vertical="center" wrapText="1"/>
      <protection hidden="1"/>
    </xf>
    <xf numFmtId="1" fontId="56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56" fillId="0" borderId="85" xfId="0" applyNumberFormat="1" applyFont="1" applyFill="1" applyBorder="1" applyAlignment="1" applyProtection="1">
      <alignment horizontal="center" vertical="center" wrapText="1"/>
      <protection hidden="1"/>
    </xf>
    <xf numFmtId="1" fontId="56" fillId="0" borderId="86" xfId="0" applyNumberFormat="1" applyFont="1" applyFill="1" applyBorder="1" applyAlignment="1" applyProtection="1">
      <alignment horizontal="center" vertical="center" wrapText="1"/>
      <protection hidden="1"/>
    </xf>
    <xf numFmtId="168" fontId="125" fillId="33" borderId="31" xfId="0" applyNumberFormat="1" applyFont="1" applyFill="1" applyBorder="1" applyAlignment="1" applyProtection="1">
      <alignment horizontal="right" vertical="center" wrapText="1"/>
      <protection hidden="1"/>
    </xf>
    <xf numFmtId="168" fontId="127" fillId="33" borderId="22" xfId="0" applyNumberFormat="1" applyFont="1" applyFill="1" applyBorder="1" applyAlignment="1" applyProtection="1">
      <alignment horizontal="center" vertical="center"/>
      <protection hidden="1"/>
    </xf>
    <xf numFmtId="165" fontId="127" fillId="33" borderId="20" xfId="0" applyNumberFormat="1" applyFont="1" applyFill="1" applyBorder="1" applyAlignment="1" applyProtection="1">
      <alignment horizontal="center" vertical="center" wrapText="1"/>
      <protection/>
    </xf>
    <xf numFmtId="1" fontId="137" fillId="33" borderId="32" xfId="0" applyNumberFormat="1" applyFont="1" applyFill="1" applyBorder="1" applyAlignment="1" applyProtection="1">
      <alignment horizontal="left" vertical="center"/>
      <protection/>
    </xf>
    <xf numFmtId="167" fontId="0" fillId="33" borderId="23" xfId="0" applyNumberFormat="1" applyFill="1" applyBorder="1" applyAlignment="1" applyProtection="1">
      <alignment vertical="center"/>
      <protection/>
    </xf>
    <xf numFmtId="3" fontId="5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122" fillId="0" borderId="19" xfId="0" applyFont="1" applyBorder="1" applyAlignment="1" applyProtection="1">
      <alignment horizontal="center" vertical="center"/>
      <protection hidden="1"/>
    </xf>
    <xf numFmtId="0" fontId="45" fillId="33" borderId="0" xfId="0" applyFont="1" applyFill="1" applyBorder="1" applyAlignment="1" applyProtection="1">
      <alignment horizontal="center" vertical="center"/>
      <protection/>
    </xf>
    <xf numFmtId="165" fontId="125" fillId="33" borderId="0" xfId="0" applyNumberFormat="1" applyFont="1" applyFill="1" applyBorder="1" applyAlignment="1" applyProtection="1">
      <alignment horizontal="right" vertical="center"/>
      <protection hidden="1"/>
    </xf>
    <xf numFmtId="2" fontId="157" fillId="33" borderId="0" xfId="0" applyNumberFormat="1" applyFont="1" applyFill="1" applyBorder="1" applyAlignment="1" applyProtection="1">
      <alignment vertical="center" wrapText="1"/>
      <protection/>
    </xf>
    <xf numFmtId="2" fontId="140" fillId="33" borderId="0" xfId="0" applyNumberFormat="1" applyFont="1" applyFill="1" applyBorder="1" applyAlignment="1" applyProtection="1">
      <alignment vertical="center"/>
      <protection/>
    </xf>
    <xf numFmtId="1" fontId="16" fillId="0" borderId="13" xfId="0" applyNumberFormat="1" applyFont="1" applyBorder="1" applyAlignment="1" applyProtection="1">
      <alignment horizontal="center" vertical="center" wrapText="1"/>
      <protection hidden="1"/>
    </xf>
    <xf numFmtId="168" fontId="0" fillId="33" borderId="87" xfId="0" applyNumberFormat="1" applyFont="1" applyFill="1" applyBorder="1" applyAlignment="1" applyProtection="1">
      <alignment horizontal="right" vertical="center"/>
      <protection hidden="1"/>
    </xf>
    <xf numFmtId="168" fontId="0" fillId="33" borderId="88" xfId="0" applyNumberFormat="1" applyFont="1" applyFill="1" applyBorder="1" applyAlignment="1" applyProtection="1">
      <alignment horizontal="right" vertical="center"/>
      <protection hidden="1"/>
    </xf>
    <xf numFmtId="0" fontId="55" fillId="0" borderId="19" xfId="0" applyFont="1" applyBorder="1" applyAlignment="1" applyProtection="1">
      <alignment horizontal="center" vertical="center"/>
      <protection hidden="1"/>
    </xf>
    <xf numFmtId="165" fontId="122" fillId="33" borderId="30" xfId="0" applyNumberFormat="1" applyFont="1" applyFill="1" applyBorder="1" applyAlignment="1" applyProtection="1">
      <alignment vertical="center"/>
      <protection hidden="1"/>
    </xf>
    <xf numFmtId="168" fontId="0" fillId="0" borderId="59" xfId="0" applyNumberFormat="1" applyFont="1" applyFill="1" applyBorder="1" applyAlignment="1" applyProtection="1">
      <alignment horizontal="right" vertical="center"/>
      <protection locked="0"/>
    </xf>
    <xf numFmtId="168" fontId="0" fillId="0" borderId="59" xfId="0" applyNumberFormat="1" applyFont="1" applyFill="1" applyBorder="1" applyAlignment="1" applyProtection="1">
      <alignment vertical="center"/>
      <protection locked="0"/>
    </xf>
    <xf numFmtId="0" fontId="76" fillId="3" borderId="68" xfId="0" applyFont="1" applyFill="1" applyBorder="1" applyAlignment="1" applyProtection="1">
      <alignment horizontal="center" vertical="center" wrapText="1"/>
      <protection locked="0"/>
    </xf>
    <xf numFmtId="0" fontId="76" fillId="3" borderId="69" xfId="0" applyFont="1" applyFill="1" applyBorder="1" applyAlignment="1" applyProtection="1">
      <alignment horizontal="center" vertical="center" wrapText="1"/>
      <protection locked="0"/>
    </xf>
    <xf numFmtId="0" fontId="76" fillId="3" borderId="67" xfId="0" applyFont="1" applyFill="1" applyBorder="1" applyAlignment="1" applyProtection="1">
      <alignment horizontal="center" vertical="center" wrapText="1"/>
      <protection locked="0"/>
    </xf>
    <xf numFmtId="165" fontId="0" fillId="0" borderId="13" xfId="0" applyNumberFormat="1" applyFont="1" applyFill="1" applyBorder="1" applyAlignment="1" applyProtection="1">
      <alignment horizontal="right" vertical="center"/>
      <protection locked="0"/>
    </xf>
    <xf numFmtId="165" fontId="0" fillId="0" borderId="13" xfId="0" applyNumberFormat="1" applyFont="1" applyFill="1" applyBorder="1" applyAlignment="1" applyProtection="1">
      <alignment vertical="center"/>
      <protection locked="0"/>
    </xf>
    <xf numFmtId="165" fontId="0" fillId="0" borderId="75" xfId="0" applyNumberFormat="1" applyFont="1" applyFill="1" applyBorder="1" applyAlignment="1" applyProtection="1">
      <alignment horizontal="right" vertical="center"/>
      <protection locked="0"/>
    </xf>
    <xf numFmtId="165" fontId="0" fillId="0" borderId="75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righ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49" fontId="17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61" xfId="0" applyFont="1" applyFill="1" applyBorder="1" applyAlignment="1" applyProtection="1">
      <alignment horizontal="justify" vertical="center" wrapText="1"/>
      <protection locked="0"/>
    </xf>
    <xf numFmtId="0" fontId="17" fillId="3" borderId="61" xfId="0" applyFont="1" applyFill="1" applyBorder="1" applyAlignment="1" applyProtection="1">
      <alignment horizontal="center" vertical="center" wrapText="1"/>
      <protection locked="0"/>
    </xf>
    <xf numFmtId="49" fontId="17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62" xfId="0" applyFont="1" applyFill="1" applyBorder="1" applyAlignment="1" applyProtection="1">
      <alignment horizontal="justify" vertical="center" wrapText="1"/>
      <protection locked="0"/>
    </xf>
    <xf numFmtId="0" fontId="17" fillId="3" borderId="62" xfId="0" applyFont="1" applyFill="1" applyBorder="1" applyAlignment="1" applyProtection="1">
      <alignment horizontal="center" vertical="center" wrapText="1"/>
      <protection locked="0"/>
    </xf>
    <xf numFmtId="49" fontId="17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64" xfId="0" applyFont="1" applyFill="1" applyBorder="1" applyAlignment="1" applyProtection="1">
      <alignment horizontal="justify" vertical="center" wrapText="1"/>
      <protection locked="0"/>
    </xf>
    <xf numFmtId="0" fontId="17" fillId="3" borderId="64" xfId="0" applyFont="1" applyFill="1" applyBorder="1" applyAlignment="1" applyProtection="1">
      <alignment horizontal="center" vertical="center" wrapText="1"/>
      <protection locked="0"/>
    </xf>
    <xf numFmtId="49" fontId="19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34" xfId="0" applyFont="1" applyFill="1" applyBorder="1" applyAlignment="1" applyProtection="1">
      <alignment horizontal="justify" vertical="center" wrapText="1"/>
      <protection locked="0"/>
    </xf>
    <xf numFmtId="0" fontId="19" fillId="3" borderId="68" xfId="0" applyFont="1" applyFill="1" applyBorder="1" applyAlignment="1" applyProtection="1">
      <alignment horizontal="justify" vertical="center" wrapText="1"/>
      <protection locked="0"/>
    </xf>
    <xf numFmtId="0" fontId="19" fillId="3" borderId="70" xfId="0" applyFont="1" applyFill="1" applyBorder="1" applyAlignment="1" applyProtection="1">
      <alignment horizontal="center" vertical="center" wrapText="1"/>
      <protection locked="0"/>
    </xf>
    <xf numFmtId="49" fontId="19" fillId="3" borderId="71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72" xfId="0" applyFont="1" applyFill="1" applyBorder="1" applyAlignment="1" applyProtection="1">
      <alignment horizontal="justify" vertical="center" wrapText="1"/>
      <protection locked="0"/>
    </xf>
    <xf numFmtId="0" fontId="19" fillId="3" borderId="37" xfId="0" applyFont="1" applyFill="1" applyBorder="1" applyAlignment="1" applyProtection="1">
      <alignment horizontal="justify" vertical="center" wrapText="1"/>
      <protection locked="0"/>
    </xf>
    <xf numFmtId="0" fontId="19" fillId="3" borderId="62" xfId="0" applyFont="1" applyFill="1" applyBorder="1" applyAlignment="1" applyProtection="1">
      <alignment horizontal="center" vertical="center" wrapText="1"/>
      <protection locked="0"/>
    </xf>
    <xf numFmtId="49" fontId="19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40" xfId="0" applyFont="1" applyFill="1" applyBorder="1" applyAlignment="1" applyProtection="1">
      <alignment horizontal="justify" vertical="center" wrapText="1"/>
      <protection locked="0"/>
    </xf>
    <xf numFmtId="0" fontId="19" fillId="3" borderId="67" xfId="0" applyFont="1" applyFill="1" applyBorder="1" applyAlignment="1" applyProtection="1">
      <alignment horizontal="justify" vertical="center" wrapText="1"/>
      <protection locked="0"/>
    </xf>
    <xf numFmtId="0" fontId="19" fillId="3" borderId="64" xfId="0" applyFont="1" applyFill="1" applyBorder="1" applyAlignment="1" applyProtection="1">
      <alignment horizontal="center" vertical="center" wrapText="1"/>
      <protection locked="0"/>
    </xf>
    <xf numFmtId="2" fontId="0" fillId="33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22" fillId="0" borderId="0" xfId="0" applyFont="1" applyFill="1" applyBorder="1" applyAlignment="1" applyProtection="1">
      <alignment horizontal="center" vertical="center"/>
      <protection/>
    </xf>
    <xf numFmtId="2" fontId="0" fillId="33" borderId="89" xfId="0" applyNumberFormat="1" applyFont="1" applyFill="1" applyBorder="1" applyAlignment="1" applyProtection="1">
      <alignment horizontal="center" vertical="center"/>
      <protection/>
    </xf>
    <xf numFmtId="44" fontId="60" fillId="33" borderId="89" xfId="0" applyNumberFormat="1" applyFont="1" applyFill="1" applyBorder="1" applyAlignment="1" applyProtection="1">
      <alignment horizontal="right" vertical="center"/>
      <protection hidden="1"/>
    </xf>
    <xf numFmtId="7" fontId="125" fillId="33" borderId="0" xfId="0" applyNumberFormat="1" applyFont="1" applyFill="1" applyBorder="1" applyAlignment="1" applyProtection="1">
      <alignment vertical="center"/>
      <protection hidden="1"/>
    </xf>
    <xf numFmtId="165" fontId="125" fillId="33" borderId="0" xfId="0" applyNumberFormat="1" applyFont="1" applyFill="1" applyBorder="1" applyAlignment="1" applyProtection="1">
      <alignment/>
      <protection hidden="1"/>
    </xf>
    <xf numFmtId="0" fontId="122" fillId="0" borderId="0" xfId="0" applyFont="1" applyBorder="1" applyAlignment="1" applyProtection="1">
      <alignment horizontal="right" vertical="center"/>
      <protection/>
    </xf>
    <xf numFmtId="0" fontId="55" fillId="0" borderId="0" xfId="0" applyFont="1" applyBorder="1" applyAlignment="1" applyProtection="1">
      <alignment horizontal="right" vertical="center"/>
      <protection/>
    </xf>
    <xf numFmtId="0" fontId="122" fillId="0" borderId="19" xfId="0" applyFont="1" applyBorder="1" applyAlignment="1" applyProtection="1">
      <alignment horizontal="right" vertical="center"/>
      <protection hidden="1"/>
    </xf>
    <xf numFmtId="0" fontId="55" fillId="0" borderId="19" xfId="0" applyFont="1" applyBorder="1" applyAlignment="1" applyProtection="1">
      <alignment horizontal="right" vertical="center"/>
      <protection hidden="1"/>
    </xf>
    <xf numFmtId="165" fontId="55" fillId="33" borderId="30" xfId="0" applyNumberFormat="1" applyFont="1" applyFill="1" applyBorder="1" applyAlignment="1" applyProtection="1">
      <alignment horizontal="center" vertical="center"/>
      <protection hidden="1"/>
    </xf>
    <xf numFmtId="165" fontId="55" fillId="33" borderId="31" xfId="0" applyNumberFormat="1" applyFont="1" applyFill="1" applyBorder="1" applyAlignment="1" applyProtection="1">
      <alignment horizontal="center" vertical="center"/>
      <protection hidden="1"/>
    </xf>
    <xf numFmtId="2" fontId="0" fillId="33" borderId="31" xfId="0" applyNumberFormat="1" applyFill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right" vertical="center"/>
      <protection/>
    </xf>
    <xf numFmtId="165" fontId="55" fillId="33" borderId="22" xfId="0" applyNumberFormat="1" applyFont="1" applyFill="1" applyBorder="1" applyAlignment="1" applyProtection="1">
      <alignment horizontal="center" vertical="center"/>
      <protection hidden="1"/>
    </xf>
    <xf numFmtId="165" fontId="55" fillId="33" borderId="25" xfId="0" applyNumberFormat="1" applyFont="1" applyFill="1" applyBorder="1" applyAlignment="1" applyProtection="1">
      <alignment horizontal="center" vertical="center"/>
      <protection hidden="1"/>
    </xf>
    <xf numFmtId="44" fontId="158" fillId="33" borderId="0" xfId="0" applyNumberFormat="1" applyFont="1" applyFill="1" applyBorder="1" applyAlignment="1" applyProtection="1">
      <alignment horizontal="center" vertical="center" wrapText="1"/>
      <protection/>
    </xf>
    <xf numFmtId="2" fontId="146" fillId="33" borderId="0" xfId="0" applyNumberFormat="1" applyFont="1" applyFill="1" applyBorder="1" applyAlignment="1" applyProtection="1">
      <alignment horizontal="center" vertical="center"/>
      <protection/>
    </xf>
    <xf numFmtId="0" fontId="146" fillId="33" borderId="0" xfId="0" applyFont="1" applyFill="1" applyAlignment="1" applyProtection="1">
      <alignment horizontal="center" vertical="center"/>
      <protection/>
    </xf>
    <xf numFmtId="165" fontId="122" fillId="33" borderId="0" xfId="0" applyNumberFormat="1" applyFont="1" applyFill="1" applyBorder="1" applyAlignment="1" applyProtection="1">
      <alignment horizontal="center" vertical="center"/>
      <protection hidden="1"/>
    </xf>
    <xf numFmtId="10" fontId="66" fillId="0" borderId="0" xfId="0" applyNumberFormat="1" applyFont="1" applyFill="1" applyBorder="1" applyAlignment="1" applyProtection="1">
      <alignment horizontal="center" vertical="center"/>
      <protection hidden="1"/>
    </xf>
    <xf numFmtId="0" fontId="122" fillId="33" borderId="0" xfId="0" applyFont="1" applyFill="1" applyBorder="1" applyAlignment="1" applyProtection="1">
      <alignment horizontal="center" vertical="center"/>
      <protection hidden="1"/>
    </xf>
    <xf numFmtId="0" fontId="59" fillId="33" borderId="0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Border="1" applyAlignment="1" applyProtection="1">
      <alignment horizontal="center" vertical="center"/>
      <protection/>
    </xf>
    <xf numFmtId="44" fontId="0" fillId="33" borderId="19" xfId="0" applyNumberFormat="1" applyFill="1" applyBorder="1" applyAlignment="1" applyProtection="1">
      <alignment horizontal="center" vertical="center"/>
      <protection/>
    </xf>
    <xf numFmtId="44" fontId="0" fillId="33" borderId="31" xfId="0" applyNumberFormat="1" applyFill="1" applyBorder="1" applyAlignment="1" applyProtection="1">
      <alignment horizontal="center" vertical="center"/>
      <protection/>
    </xf>
    <xf numFmtId="44" fontId="0" fillId="33" borderId="30" xfId="0" applyNumberFormat="1" applyFill="1" applyBorder="1" applyAlignment="1" applyProtection="1">
      <alignment horizontal="center" vertical="center"/>
      <protection/>
    </xf>
    <xf numFmtId="2" fontId="47" fillId="33" borderId="0" xfId="0" applyNumberFormat="1" applyFont="1" applyFill="1" applyBorder="1" applyAlignment="1" applyProtection="1">
      <alignment horizontal="left" vertical="center"/>
      <protection/>
    </xf>
    <xf numFmtId="2" fontId="0" fillId="33" borderId="29" xfId="0" applyNumberFormat="1" applyFont="1" applyFill="1" applyBorder="1" applyAlignment="1" applyProtection="1">
      <alignment horizontal="center" vertical="center"/>
      <protection/>
    </xf>
    <xf numFmtId="2" fontId="0" fillId="33" borderId="20" xfId="0" applyNumberFormat="1" applyFont="1" applyFill="1" applyBorder="1" applyAlignment="1" applyProtection="1">
      <alignment horizontal="center" vertical="center"/>
      <protection/>
    </xf>
    <xf numFmtId="2" fontId="0" fillId="33" borderId="44" xfId="0" applyNumberFormat="1" applyFont="1" applyFill="1" applyBorder="1" applyAlignment="1" applyProtection="1">
      <alignment horizontal="center" vertical="center"/>
      <protection/>
    </xf>
    <xf numFmtId="2" fontId="0" fillId="33" borderId="21" xfId="0" applyNumberFormat="1" applyFont="1" applyFill="1" applyBorder="1" applyAlignment="1" applyProtection="1">
      <alignment horizontal="center" vertical="center"/>
      <protection/>
    </xf>
    <xf numFmtId="165" fontId="55" fillId="33" borderId="32" xfId="0" applyNumberFormat="1" applyFont="1" applyFill="1" applyBorder="1" applyAlignment="1" applyProtection="1">
      <alignment horizontal="center" vertical="center"/>
      <protection hidden="1"/>
    </xf>
    <xf numFmtId="165" fontId="55" fillId="33" borderId="84" xfId="0" applyNumberFormat="1" applyFont="1" applyFill="1" applyBorder="1" applyAlignment="1" applyProtection="1">
      <alignment horizontal="center" vertical="center"/>
      <protection hidden="1"/>
    </xf>
    <xf numFmtId="2" fontId="0" fillId="33" borderId="32" xfId="0" applyNumberFormat="1" applyFill="1" applyBorder="1" applyAlignment="1" applyProtection="1">
      <alignment horizontal="center" vertical="center"/>
      <protection/>
    </xf>
    <xf numFmtId="2" fontId="0" fillId="33" borderId="84" xfId="0" applyNumberForma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right" vertical="center"/>
      <protection/>
    </xf>
    <xf numFmtId="0" fontId="0" fillId="33" borderId="31" xfId="0" applyFont="1" applyFill="1" applyBorder="1" applyAlignment="1" applyProtection="1">
      <alignment horizontal="right" vertical="center"/>
      <protection/>
    </xf>
    <xf numFmtId="0" fontId="0" fillId="33" borderId="30" xfId="0" applyFont="1" applyFill="1" applyBorder="1" applyAlignment="1" applyProtection="1">
      <alignment horizontal="right" vertical="center"/>
      <protection/>
    </xf>
    <xf numFmtId="0" fontId="0" fillId="33" borderId="20" xfId="0" applyFont="1" applyFill="1" applyBorder="1" applyAlignment="1" applyProtection="1">
      <alignment horizontal="right" vertical="center"/>
      <protection/>
    </xf>
    <xf numFmtId="0" fontId="0" fillId="33" borderId="32" xfId="0" applyFont="1" applyFill="1" applyBorder="1" applyAlignment="1" applyProtection="1">
      <alignment horizontal="right" vertical="center"/>
      <protection/>
    </xf>
    <xf numFmtId="0" fontId="0" fillId="33" borderId="22" xfId="0" applyFont="1" applyFill="1" applyBorder="1" applyAlignment="1" applyProtection="1">
      <alignment horizontal="right" vertical="center"/>
      <protection/>
    </xf>
    <xf numFmtId="0" fontId="0" fillId="33" borderId="21" xfId="0" applyFont="1" applyFill="1" applyBorder="1" applyAlignment="1" applyProtection="1">
      <alignment horizontal="right" vertical="center"/>
      <protection/>
    </xf>
    <xf numFmtId="0" fontId="0" fillId="33" borderId="84" xfId="0" applyFont="1" applyFill="1" applyBorder="1" applyAlignment="1" applyProtection="1">
      <alignment horizontal="right" vertical="center"/>
      <protection/>
    </xf>
    <xf numFmtId="0" fontId="0" fillId="33" borderId="25" xfId="0" applyFont="1" applyFill="1" applyBorder="1" applyAlignment="1" applyProtection="1">
      <alignment horizontal="right" vertical="center"/>
      <protection/>
    </xf>
    <xf numFmtId="0" fontId="60" fillId="38" borderId="19" xfId="0" applyFont="1" applyFill="1" applyBorder="1" applyAlignment="1" applyProtection="1">
      <alignment horizontal="center" vertical="center"/>
      <protection/>
    </xf>
    <xf numFmtId="0" fontId="60" fillId="38" borderId="31" xfId="0" applyFont="1" applyFill="1" applyBorder="1" applyAlignment="1" applyProtection="1">
      <alignment horizontal="center" vertical="center"/>
      <protection/>
    </xf>
    <xf numFmtId="0" fontId="60" fillId="38" borderId="30" xfId="0" applyFont="1" applyFill="1" applyBorder="1" applyAlignment="1" applyProtection="1">
      <alignment horizontal="center" vertical="center"/>
      <protection/>
    </xf>
    <xf numFmtId="0" fontId="122" fillId="19" borderId="20" xfId="0" applyFont="1" applyFill="1" applyBorder="1" applyAlignment="1" applyProtection="1">
      <alignment horizontal="center" vertical="center"/>
      <protection/>
    </xf>
    <xf numFmtId="0" fontId="122" fillId="19" borderId="32" xfId="0" applyFont="1" applyFill="1" applyBorder="1" applyAlignment="1" applyProtection="1">
      <alignment horizontal="center" vertical="center"/>
      <protection/>
    </xf>
    <xf numFmtId="0" fontId="122" fillId="19" borderId="22" xfId="0" applyFont="1" applyFill="1" applyBorder="1" applyAlignment="1" applyProtection="1">
      <alignment horizontal="center" vertical="center"/>
      <protection/>
    </xf>
    <xf numFmtId="0" fontId="60" fillId="33" borderId="51" xfId="0" applyFont="1" applyFill="1" applyBorder="1" applyAlignment="1" applyProtection="1">
      <alignment horizontal="right" vertical="center"/>
      <protection/>
    </xf>
    <xf numFmtId="0" fontId="60" fillId="33" borderId="52" xfId="0" applyFont="1" applyFill="1" applyBorder="1" applyAlignment="1" applyProtection="1">
      <alignment horizontal="right" vertical="center"/>
      <protection/>
    </xf>
    <xf numFmtId="1" fontId="60" fillId="35" borderId="52" xfId="0" applyNumberFormat="1" applyFont="1" applyFill="1" applyBorder="1" applyAlignment="1" applyProtection="1">
      <alignment horizontal="center" vertical="center"/>
      <protection locked="0"/>
    </xf>
    <xf numFmtId="1" fontId="60" fillId="35" borderId="53" xfId="0" applyNumberFormat="1" applyFont="1" applyFill="1" applyBorder="1" applyAlignment="1" applyProtection="1">
      <alignment horizontal="center" vertical="center"/>
      <protection locked="0"/>
    </xf>
    <xf numFmtId="0" fontId="55" fillId="0" borderId="51" xfId="0" applyFont="1" applyFill="1" applyBorder="1" applyAlignment="1" applyProtection="1">
      <alignment horizontal="center" vertical="center"/>
      <protection/>
    </xf>
    <xf numFmtId="0" fontId="55" fillId="0" borderId="52" xfId="0" applyFont="1" applyFill="1" applyBorder="1" applyAlignment="1" applyProtection="1">
      <alignment horizontal="center" vertical="center"/>
      <protection/>
    </xf>
    <xf numFmtId="0" fontId="55" fillId="0" borderId="53" xfId="0" applyFont="1" applyFill="1" applyBorder="1" applyAlignment="1" applyProtection="1">
      <alignment horizontal="center" vertical="center"/>
      <protection/>
    </xf>
    <xf numFmtId="0" fontId="60" fillId="33" borderId="21" xfId="0" applyFont="1" applyFill="1" applyBorder="1" applyAlignment="1" applyProtection="1">
      <alignment horizontal="right" vertical="center"/>
      <protection/>
    </xf>
    <xf numFmtId="0" fontId="60" fillId="33" borderId="84" xfId="0" applyFont="1" applyFill="1" applyBorder="1" applyAlignment="1" applyProtection="1">
      <alignment horizontal="right" vertical="center"/>
      <protection/>
    </xf>
    <xf numFmtId="1" fontId="60" fillId="35" borderId="84" xfId="0" applyNumberFormat="1" applyFont="1" applyFill="1" applyBorder="1" applyAlignment="1" applyProtection="1">
      <alignment horizontal="center" vertical="center"/>
      <protection locked="0"/>
    </xf>
    <xf numFmtId="1" fontId="60" fillId="35" borderId="25" xfId="0" applyNumberFormat="1" applyFont="1" applyFill="1" applyBorder="1" applyAlignment="1" applyProtection="1">
      <alignment horizontal="center" vertical="center"/>
      <protection locked="0"/>
    </xf>
    <xf numFmtId="0" fontId="55" fillId="33" borderId="21" xfId="0" applyFont="1" applyFill="1" applyBorder="1" applyAlignment="1" applyProtection="1">
      <alignment horizontal="center" vertical="center"/>
      <protection/>
    </xf>
    <xf numFmtId="0" fontId="55" fillId="33" borderId="84" xfId="0" applyFont="1" applyFill="1" applyBorder="1" applyAlignment="1" applyProtection="1">
      <alignment horizontal="center" vertical="center"/>
      <protection/>
    </xf>
    <xf numFmtId="0" fontId="55" fillId="33" borderId="25" xfId="0" applyFont="1" applyFill="1" applyBorder="1" applyAlignment="1" applyProtection="1">
      <alignment horizontal="center" vertical="center"/>
      <protection/>
    </xf>
    <xf numFmtId="0" fontId="60" fillId="33" borderId="54" xfId="0" applyNumberFormat="1" applyFont="1" applyFill="1" applyBorder="1" applyAlignment="1" applyProtection="1">
      <alignment horizontal="right" vertical="center"/>
      <protection/>
    </xf>
    <xf numFmtId="0" fontId="60" fillId="33" borderId="51" xfId="0" applyNumberFormat="1" applyFont="1" applyFill="1" applyBorder="1" applyAlignment="1" applyProtection="1">
      <alignment horizontal="right" vertical="center"/>
      <protection/>
    </xf>
    <xf numFmtId="0" fontId="55" fillId="33" borderId="51" xfId="0" applyFont="1" applyFill="1" applyBorder="1" applyAlignment="1" applyProtection="1">
      <alignment horizontal="center" vertical="center"/>
      <protection/>
    </xf>
    <xf numFmtId="0" fontId="55" fillId="33" borderId="52" xfId="0" applyFont="1" applyFill="1" applyBorder="1" applyAlignment="1" applyProtection="1">
      <alignment horizontal="center" vertical="center"/>
      <protection/>
    </xf>
    <xf numFmtId="0" fontId="55" fillId="33" borderId="53" xfId="0" applyFont="1" applyFill="1" applyBorder="1" applyAlignment="1" applyProtection="1">
      <alignment horizontal="center" vertical="center"/>
      <protection/>
    </xf>
    <xf numFmtId="0" fontId="151" fillId="3" borderId="90" xfId="0" applyFont="1" applyFill="1" applyBorder="1" applyAlignment="1" applyProtection="1">
      <alignment horizontal="right" vertical="center"/>
      <protection/>
    </xf>
    <xf numFmtId="0" fontId="151" fillId="3" borderId="91" xfId="0" applyFont="1" applyFill="1" applyBorder="1" applyAlignment="1" applyProtection="1">
      <alignment horizontal="right" vertical="center"/>
      <protection/>
    </xf>
    <xf numFmtId="0" fontId="151" fillId="3" borderId="92" xfId="0" applyFont="1" applyFill="1" applyBorder="1" applyAlignment="1" applyProtection="1">
      <alignment horizontal="right" vertical="center"/>
      <protection/>
    </xf>
    <xf numFmtId="0" fontId="57" fillId="33" borderId="84" xfId="0" applyFont="1" applyFill="1" applyBorder="1" applyAlignment="1" applyProtection="1">
      <alignment horizontal="center" vertical="center"/>
      <protection/>
    </xf>
    <xf numFmtId="0" fontId="60" fillId="33" borderId="20" xfId="0" applyFont="1" applyFill="1" applyBorder="1" applyAlignment="1" applyProtection="1">
      <alignment horizontal="right" vertical="center"/>
      <protection/>
    </xf>
    <xf numFmtId="0" fontId="60" fillId="33" borderId="32" xfId="0" applyFont="1" applyFill="1" applyBorder="1" applyAlignment="1" applyProtection="1">
      <alignment horizontal="right" vertical="center"/>
      <protection/>
    </xf>
    <xf numFmtId="1" fontId="60" fillId="35" borderId="32" xfId="0" applyNumberFormat="1" applyFont="1" applyFill="1" applyBorder="1" applyAlignment="1" applyProtection="1">
      <alignment horizontal="center" vertical="center"/>
      <protection locked="0"/>
    </xf>
    <xf numFmtId="1" fontId="60" fillId="35" borderId="22" xfId="0" applyNumberFormat="1" applyFont="1" applyFill="1" applyBorder="1" applyAlignment="1" applyProtection="1">
      <alignment horizontal="center" vertical="center"/>
      <protection locked="0"/>
    </xf>
    <xf numFmtId="0" fontId="55" fillId="33" borderId="20" xfId="0" applyFont="1" applyFill="1" applyBorder="1" applyAlignment="1" applyProtection="1">
      <alignment horizontal="center" vertical="center"/>
      <protection/>
    </xf>
    <xf numFmtId="0" fontId="55" fillId="33" borderId="32" xfId="0" applyFont="1" applyFill="1" applyBorder="1" applyAlignment="1" applyProtection="1">
      <alignment horizontal="center" vertical="center"/>
      <protection/>
    </xf>
    <xf numFmtId="0" fontId="55" fillId="33" borderId="22" xfId="0" applyFont="1" applyFill="1" applyBorder="1" applyAlignment="1" applyProtection="1">
      <alignment horizontal="center" vertical="center"/>
      <protection/>
    </xf>
    <xf numFmtId="0" fontId="55" fillId="33" borderId="1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47" fillId="0" borderId="19" xfId="0" applyFont="1" applyFill="1" applyBorder="1" applyAlignment="1" applyProtection="1">
      <alignment horizontal="center" vertical="center"/>
      <protection/>
    </xf>
    <xf numFmtId="0" fontId="47" fillId="0" borderId="30" xfId="0" applyFont="1" applyFill="1" applyBorder="1" applyAlignment="1" applyProtection="1">
      <alignment horizontal="center" vertical="center"/>
      <protection/>
    </xf>
    <xf numFmtId="0" fontId="129" fillId="0" borderId="19" xfId="0" applyFont="1" applyFill="1" applyBorder="1" applyAlignment="1" applyProtection="1">
      <alignment horizontal="left" vertical="center"/>
      <protection/>
    </xf>
    <xf numFmtId="0" fontId="129" fillId="0" borderId="30" xfId="0" applyFont="1" applyFill="1" applyBorder="1" applyAlignment="1" applyProtection="1">
      <alignment horizontal="left" vertical="center"/>
      <protection/>
    </xf>
    <xf numFmtId="168" fontId="59" fillId="33" borderId="19" xfId="0" applyNumberFormat="1" applyFont="1" applyFill="1" applyBorder="1" applyAlignment="1" applyProtection="1">
      <alignment horizontal="center" vertical="center" wrapText="1"/>
      <protection hidden="1"/>
    </xf>
    <xf numFmtId="168" fontId="59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85" fillId="33" borderId="19" xfId="0" applyFont="1" applyFill="1" applyBorder="1" applyAlignment="1" applyProtection="1">
      <alignment horizontal="center" vertical="center" wrapText="1"/>
      <protection/>
    </xf>
    <xf numFmtId="0" fontId="85" fillId="33" borderId="31" xfId="0" applyFont="1" applyFill="1" applyBorder="1" applyAlignment="1" applyProtection="1">
      <alignment horizontal="center" vertical="center" wrapText="1"/>
      <protection/>
    </xf>
    <xf numFmtId="0" fontId="85" fillId="33" borderId="30" xfId="0" applyFont="1" applyFill="1" applyBorder="1" applyAlignment="1" applyProtection="1">
      <alignment horizontal="center" vertical="center" wrapText="1"/>
      <protection/>
    </xf>
    <xf numFmtId="0" fontId="130" fillId="33" borderId="0" xfId="0" applyFont="1" applyFill="1" applyAlignment="1" applyProtection="1">
      <alignment horizontal="center" vertical="center"/>
      <protection/>
    </xf>
    <xf numFmtId="1" fontId="126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126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144" fillId="33" borderId="20" xfId="0" applyNumberFormat="1" applyFont="1" applyFill="1" applyBorder="1" applyAlignment="1" applyProtection="1">
      <alignment horizontal="center" vertical="center" wrapText="1"/>
      <protection/>
    </xf>
    <xf numFmtId="0" fontId="144" fillId="33" borderId="22" xfId="0" applyNumberFormat="1" applyFont="1" applyFill="1" applyBorder="1" applyAlignment="1" applyProtection="1">
      <alignment horizontal="center" vertical="center" wrapText="1"/>
      <protection/>
    </xf>
    <xf numFmtId="0" fontId="144" fillId="33" borderId="23" xfId="0" applyNumberFormat="1" applyFont="1" applyFill="1" applyBorder="1" applyAlignment="1" applyProtection="1">
      <alignment horizontal="center" vertical="center" wrapText="1"/>
      <protection/>
    </xf>
    <xf numFmtId="0" fontId="144" fillId="33" borderId="24" xfId="0" applyNumberFormat="1" applyFont="1" applyFill="1" applyBorder="1" applyAlignment="1" applyProtection="1">
      <alignment horizontal="center" vertical="center" wrapText="1"/>
      <protection/>
    </xf>
    <xf numFmtId="0" fontId="144" fillId="33" borderId="21" xfId="0" applyNumberFormat="1" applyFont="1" applyFill="1" applyBorder="1" applyAlignment="1" applyProtection="1">
      <alignment horizontal="center" vertical="center" wrapText="1"/>
      <protection/>
    </xf>
    <xf numFmtId="0" fontId="144" fillId="33" borderId="25" xfId="0" applyNumberFormat="1" applyFont="1" applyFill="1" applyBorder="1" applyAlignment="1" applyProtection="1">
      <alignment horizontal="center" vertical="center" wrapText="1"/>
      <protection/>
    </xf>
    <xf numFmtId="1" fontId="126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126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76" fillId="3" borderId="69" xfId="0" applyFont="1" applyFill="1" applyBorder="1" applyAlignment="1" applyProtection="1">
      <alignment horizontal="center" vertical="center" wrapText="1"/>
      <protection locked="0"/>
    </xf>
    <xf numFmtId="0" fontId="76" fillId="3" borderId="67" xfId="0" applyFont="1" applyFill="1" applyBorder="1" applyAlignment="1" applyProtection="1">
      <alignment horizontal="center" vertical="center" wrapText="1"/>
      <protection locked="0"/>
    </xf>
    <xf numFmtId="0" fontId="76" fillId="3" borderId="68" xfId="0" applyFont="1" applyFill="1" applyBorder="1" applyAlignment="1" applyProtection="1">
      <alignment horizontal="center" vertical="center" wrapText="1"/>
      <protection locked="0"/>
    </xf>
    <xf numFmtId="0" fontId="134" fillId="0" borderId="0" xfId="0" applyFont="1" applyAlignment="1" applyProtection="1">
      <alignment horizontal="center" vertical="center"/>
      <protection/>
    </xf>
    <xf numFmtId="0" fontId="62" fillId="0" borderId="93" xfId="0" applyFont="1" applyBorder="1" applyAlignment="1" applyProtection="1">
      <alignment horizontal="center" vertical="center" wrapText="1"/>
      <protection/>
    </xf>
    <xf numFmtId="0" fontId="62" fillId="0" borderId="49" xfId="0" applyFont="1" applyBorder="1" applyAlignment="1" applyProtection="1">
      <alignment horizontal="center" vertical="center" wrapText="1"/>
      <protection/>
    </xf>
    <xf numFmtId="0" fontId="62" fillId="0" borderId="73" xfId="0" applyFont="1" applyBorder="1" applyAlignment="1" applyProtection="1">
      <alignment horizontal="center" vertical="center" wrapText="1"/>
      <protection/>
    </xf>
    <xf numFmtId="0" fontId="9" fillId="3" borderId="0" xfId="0" applyFont="1" applyFill="1" applyAlignment="1" applyProtection="1">
      <alignment horizontal="right" vertical="center"/>
      <protection locked="0"/>
    </xf>
    <xf numFmtId="0" fontId="10" fillId="3" borderId="94" xfId="0" applyFont="1" applyFill="1" applyBorder="1" applyAlignment="1" applyProtection="1">
      <alignment horizontal="center" vertical="center"/>
      <protection locked="0"/>
    </xf>
    <xf numFmtId="0" fontId="10" fillId="3" borderId="95" xfId="0" applyFont="1" applyFill="1" applyBorder="1" applyAlignment="1" applyProtection="1">
      <alignment horizontal="center" vertical="center"/>
      <protection locked="0"/>
    </xf>
    <xf numFmtId="0" fontId="10" fillId="3" borderId="96" xfId="0" applyFont="1" applyFill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center" vertical="center"/>
      <protection/>
    </xf>
    <xf numFmtId="0" fontId="38" fillId="0" borderId="26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9" fillId="3" borderId="0" xfId="0" applyFont="1" applyFill="1" applyAlignment="1" applyProtection="1">
      <alignment horizontal="left" vertical="center"/>
      <protection locked="0"/>
    </xf>
    <xf numFmtId="0" fontId="159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125" fillId="0" borderId="0" xfId="0" applyFont="1" applyAlignment="1" applyProtection="1">
      <alignment vertical="center" wrapText="1"/>
      <protection/>
    </xf>
    <xf numFmtId="14" fontId="129" fillId="0" borderId="0" xfId="0" applyNumberFormat="1" applyFont="1" applyAlignment="1" applyProtection="1">
      <alignment horizontal="center" vertical="center" wrapText="1"/>
      <protection/>
    </xf>
    <xf numFmtId="0" fontId="129" fillId="0" borderId="0" xfId="0" applyFont="1" applyAlignment="1" applyProtection="1">
      <alignment horizontal="center" vertical="center" wrapText="1"/>
      <protection/>
    </xf>
    <xf numFmtId="0" fontId="90" fillId="0" borderId="84" xfId="0" applyFont="1" applyBorder="1" applyAlignment="1" applyProtection="1">
      <alignment horizontal="center" vertical="center" wrapText="1"/>
      <protection/>
    </xf>
    <xf numFmtId="0" fontId="7" fillId="3" borderId="97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1" fontId="89" fillId="0" borderId="0" xfId="0" applyNumberFormat="1" applyFont="1" applyBorder="1" applyAlignment="1" applyProtection="1">
      <alignment horizontal="center" vertical="center" wrapText="1"/>
      <protection/>
    </xf>
    <xf numFmtId="0" fontId="127" fillId="0" borderId="0" xfId="0" applyFont="1" applyAlignment="1" applyProtection="1">
      <alignment horizontal="center" vertical="center"/>
      <protection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15" fontId="0" fillId="3" borderId="19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127" fillId="0" borderId="0" xfId="0" applyFont="1" applyBorder="1" applyAlignment="1" applyProtection="1">
      <alignment horizontal="center" vertical="center"/>
      <protection/>
    </xf>
    <xf numFmtId="0" fontId="132" fillId="0" borderId="19" xfId="0" applyFont="1" applyBorder="1" applyAlignment="1" applyProtection="1">
      <alignment horizontal="center" vertical="center"/>
      <protection/>
    </xf>
    <xf numFmtId="0" fontId="132" fillId="0" borderId="31" xfId="0" applyFont="1" applyBorder="1" applyAlignment="1" applyProtection="1">
      <alignment horizontal="center" vertical="center"/>
      <protection/>
    </xf>
    <xf numFmtId="0" fontId="132" fillId="0" borderId="30" xfId="0" applyFont="1" applyBorder="1" applyAlignment="1" applyProtection="1">
      <alignment horizontal="center" vertical="center"/>
      <protection/>
    </xf>
    <xf numFmtId="1" fontId="60" fillId="3" borderId="20" xfId="0" applyNumberFormat="1" applyFont="1" applyFill="1" applyBorder="1" applyAlignment="1" applyProtection="1">
      <alignment horizontal="left" vertical="top" wrapText="1"/>
      <protection locked="0"/>
    </xf>
    <xf numFmtId="1" fontId="60" fillId="3" borderId="32" xfId="0" applyNumberFormat="1" applyFont="1" applyFill="1" applyBorder="1" applyAlignment="1" applyProtection="1">
      <alignment horizontal="left" vertical="top" wrapText="1"/>
      <protection locked="0"/>
    </xf>
    <xf numFmtId="1" fontId="60" fillId="3" borderId="22" xfId="0" applyNumberFormat="1" applyFont="1" applyFill="1" applyBorder="1" applyAlignment="1" applyProtection="1">
      <alignment horizontal="left" vertical="top" wrapText="1"/>
      <protection locked="0"/>
    </xf>
    <xf numFmtId="1" fontId="60" fillId="3" borderId="21" xfId="0" applyNumberFormat="1" applyFont="1" applyFill="1" applyBorder="1" applyAlignment="1" applyProtection="1">
      <alignment horizontal="left" vertical="top" wrapText="1"/>
      <protection locked="0"/>
    </xf>
    <xf numFmtId="1" fontId="60" fillId="3" borderId="84" xfId="0" applyNumberFormat="1" applyFont="1" applyFill="1" applyBorder="1" applyAlignment="1" applyProtection="1">
      <alignment horizontal="left" vertical="top" wrapText="1"/>
      <protection locked="0"/>
    </xf>
    <xf numFmtId="1" fontId="60" fillId="3" borderId="25" xfId="0" applyNumberFormat="1" applyFont="1" applyFill="1" applyBorder="1" applyAlignment="1" applyProtection="1">
      <alignment horizontal="left" vertical="top" wrapText="1"/>
      <protection locked="0"/>
    </xf>
    <xf numFmtId="0" fontId="122" fillId="0" borderId="19" xfId="0" applyFont="1" applyBorder="1" applyAlignment="1" applyProtection="1">
      <alignment horizontal="center" vertical="center"/>
      <protection hidden="1"/>
    </xf>
    <xf numFmtId="0" fontId="122" fillId="0" borderId="30" xfId="0" applyFont="1" applyBorder="1" applyAlignment="1" applyProtection="1">
      <alignment horizontal="center" vertical="center"/>
      <protection hidden="1"/>
    </xf>
    <xf numFmtId="165" fontId="57" fillId="0" borderId="19" xfId="0" applyNumberFormat="1" applyFont="1" applyBorder="1" applyAlignment="1" applyProtection="1">
      <alignment horizontal="center" vertical="center"/>
      <protection hidden="1"/>
    </xf>
    <xf numFmtId="165" fontId="57" fillId="0" borderId="30" xfId="0" applyNumberFormat="1" applyFont="1" applyBorder="1" applyAlignment="1" applyProtection="1">
      <alignment horizontal="center" vertical="center"/>
      <protection hidden="1"/>
    </xf>
    <xf numFmtId="0" fontId="38" fillId="0" borderId="27" xfId="0" applyFont="1" applyBorder="1" applyAlignment="1" applyProtection="1">
      <alignment horizontal="center" vertical="center" wrapText="1"/>
      <protection/>
    </xf>
    <xf numFmtId="0" fontId="38" fillId="0" borderId="28" xfId="0" applyFont="1" applyBorder="1" applyAlignment="1" applyProtection="1">
      <alignment horizontal="center" vertical="center" wrapText="1"/>
      <protection/>
    </xf>
    <xf numFmtId="0" fontId="38" fillId="0" borderId="35" xfId="0" applyFont="1" applyBorder="1" applyAlignment="1" applyProtection="1">
      <alignment horizontal="center" vertical="center" wrapText="1"/>
      <protection/>
    </xf>
    <xf numFmtId="0" fontId="38" fillId="0" borderId="98" xfId="0" applyFont="1" applyBorder="1" applyAlignment="1" applyProtection="1">
      <alignment horizontal="center" vertical="center" wrapText="1"/>
      <protection/>
    </xf>
    <xf numFmtId="0" fontId="129" fillId="0" borderId="18" xfId="0" applyFont="1" applyBorder="1" applyAlignment="1" applyProtection="1">
      <alignment horizontal="center" vertical="center" wrapText="1"/>
      <protection/>
    </xf>
    <xf numFmtId="0" fontId="129" fillId="0" borderId="15" xfId="0" applyFont="1" applyBorder="1" applyAlignment="1" applyProtection="1">
      <alignment horizontal="center" vertical="center" wrapText="1"/>
      <protection/>
    </xf>
    <xf numFmtId="0" fontId="146" fillId="0" borderId="0" xfId="0" applyFont="1" applyBorder="1" applyAlignment="1" applyProtection="1">
      <alignment horizontal="left" vertical="center" wrapText="1"/>
      <protection/>
    </xf>
    <xf numFmtId="0" fontId="87" fillId="0" borderId="20" xfId="0" applyFont="1" applyBorder="1" applyAlignment="1" applyProtection="1">
      <alignment horizontal="center" vertical="center" wrapText="1"/>
      <protection/>
    </xf>
    <xf numFmtId="0" fontId="87" fillId="0" borderId="22" xfId="0" applyFont="1" applyBorder="1" applyAlignment="1" applyProtection="1">
      <alignment horizontal="center" vertical="center" wrapText="1"/>
      <protection/>
    </xf>
    <xf numFmtId="0" fontId="87" fillId="0" borderId="23" xfId="0" applyFont="1" applyBorder="1" applyAlignment="1" applyProtection="1">
      <alignment horizontal="center" vertical="center" wrapText="1"/>
      <protection/>
    </xf>
    <xf numFmtId="0" fontId="87" fillId="0" borderId="24" xfId="0" applyFont="1" applyBorder="1" applyAlignment="1" applyProtection="1">
      <alignment horizontal="center" vertical="center" wrapText="1"/>
      <protection/>
    </xf>
    <xf numFmtId="0" fontId="87" fillId="0" borderId="21" xfId="0" applyFont="1" applyBorder="1" applyAlignment="1" applyProtection="1">
      <alignment horizontal="center" vertical="center" wrapText="1"/>
      <protection/>
    </xf>
    <xf numFmtId="0" fontId="87" fillId="0" borderId="25" xfId="0" applyFont="1" applyBorder="1" applyAlignment="1" applyProtection="1">
      <alignment horizontal="center" vertical="center" wrapText="1"/>
      <protection/>
    </xf>
    <xf numFmtId="0" fontId="124" fillId="0" borderId="32" xfId="0" applyFont="1" applyBorder="1" applyAlignment="1" applyProtection="1">
      <alignment horizontal="right" vertical="top" wrapText="1"/>
      <protection/>
    </xf>
    <xf numFmtId="0" fontId="160" fillId="0" borderId="0" xfId="0" applyFont="1" applyAlignment="1" applyProtection="1">
      <alignment horizontal="center" vertical="center"/>
      <protection/>
    </xf>
    <xf numFmtId="0" fontId="160" fillId="0" borderId="24" xfId="0" applyFont="1" applyBorder="1" applyAlignment="1" applyProtection="1">
      <alignment horizontal="center" vertical="center"/>
      <protection/>
    </xf>
    <xf numFmtId="0" fontId="122" fillId="0" borderId="0" xfId="0" applyFont="1" applyAlignment="1" applyProtection="1">
      <alignment horizontal="right" vertical="center"/>
      <protection/>
    </xf>
    <xf numFmtId="168" fontId="125" fillId="0" borderId="0" xfId="0" applyNumberFormat="1" applyFont="1" applyAlignment="1" applyProtection="1">
      <alignment horizontal="center" vertical="center"/>
      <protection hidden="1"/>
    </xf>
    <xf numFmtId="0" fontId="60" fillId="0" borderId="19" xfId="0" applyFont="1" applyFill="1" applyBorder="1" applyAlignment="1" applyProtection="1">
      <alignment horizontal="center" vertical="center"/>
      <protection/>
    </xf>
    <xf numFmtId="0" fontId="60" fillId="0" borderId="31" xfId="0" applyFont="1" applyFill="1" applyBorder="1" applyAlignment="1" applyProtection="1">
      <alignment horizontal="center" vertical="center"/>
      <protection/>
    </xf>
    <xf numFmtId="0" fontId="122" fillId="0" borderId="19" xfId="0" applyFont="1" applyFill="1" applyBorder="1" applyAlignment="1" applyProtection="1">
      <alignment horizontal="center" vertical="center"/>
      <protection/>
    </xf>
    <xf numFmtId="0" fontId="122" fillId="0" borderId="31" xfId="0" applyFont="1" applyFill="1" applyBorder="1" applyAlignment="1" applyProtection="1">
      <alignment horizontal="center" vertical="center"/>
      <protection/>
    </xf>
    <xf numFmtId="10" fontId="125" fillId="0" borderId="0" xfId="0" applyNumberFormat="1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68" fontId="125" fillId="0" borderId="0" xfId="0" applyNumberFormat="1" applyFont="1" applyBorder="1" applyAlignment="1" applyProtection="1">
      <alignment horizontal="center" vertical="center"/>
      <protection hidden="1"/>
    </xf>
    <xf numFmtId="0" fontId="84" fillId="3" borderId="69" xfId="0" applyFont="1" applyFill="1" applyBorder="1" applyAlignment="1" applyProtection="1">
      <alignment horizontal="center" vertical="center" wrapText="1"/>
      <protection locked="0"/>
    </xf>
    <xf numFmtId="0" fontId="84" fillId="3" borderId="67" xfId="0" applyFont="1" applyFill="1" applyBorder="1" applyAlignment="1" applyProtection="1">
      <alignment horizontal="center" vertical="center" wrapText="1"/>
      <protection locked="0"/>
    </xf>
    <xf numFmtId="0" fontId="62" fillId="0" borderId="49" xfId="0" applyFont="1" applyFill="1" applyBorder="1" applyAlignment="1" applyProtection="1">
      <alignment horizontal="center" vertical="top" wrapText="1"/>
      <protection/>
    </xf>
    <xf numFmtId="0" fontId="84" fillId="3" borderId="68" xfId="0" applyFont="1" applyFill="1" applyBorder="1" applyAlignment="1" applyProtection="1">
      <alignment horizontal="center" vertical="center" wrapText="1"/>
      <protection locked="0"/>
    </xf>
    <xf numFmtId="0" fontId="62" fillId="0" borderId="49" xfId="0" applyFont="1" applyFill="1" applyBorder="1" applyAlignment="1" applyProtection="1">
      <alignment horizontal="center" vertical="center" wrapText="1"/>
      <protection/>
    </xf>
    <xf numFmtId="0" fontId="127" fillId="0" borderId="0" xfId="0" applyFont="1" applyBorder="1" applyAlignment="1" applyProtection="1">
      <alignment horizontal="center" vertical="center"/>
      <protection/>
    </xf>
    <xf numFmtId="0" fontId="62" fillId="0" borderId="93" xfId="0" applyFont="1" applyFill="1" applyBorder="1" applyAlignment="1" applyProtection="1">
      <alignment horizontal="center" vertical="center" wrapText="1"/>
      <protection/>
    </xf>
    <xf numFmtId="0" fontId="62" fillId="0" borderId="73" xfId="0" applyFont="1" applyFill="1" applyBorder="1" applyAlignment="1" applyProtection="1">
      <alignment horizontal="center" vertical="center" wrapText="1"/>
      <protection/>
    </xf>
    <xf numFmtId="0" fontId="141" fillId="0" borderId="0" xfId="0" applyFont="1" applyAlignment="1" applyProtection="1">
      <alignment horizontal="right" vertical="center"/>
      <protection/>
    </xf>
    <xf numFmtId="0" fontId="141" fillId="0" borderId="24" xfId="0" applyFont="1" applyBorder="1" applyAlignment="1" applyProtection="1">
      <alignment horizontal="right" vertical="center"/>
      <protection/>
    </xf>
    <xf numFmtId="0" fontId="150" fillId="0" borderId="21" xfId="0" applyFont="1" applyFill="1" applyBorder="1" applyAlignment="1" applyProtection="1">
      <alignment horizontal="center" vertical="center"/>
      <protection hidden="1"/>
    </xf>
    <xf numFmtId="0" fontId="150" fillId="0" borderId="25" xfId="0" applyFont="1" applyFill="1" applyBorder="1" applyAlignment="1" applyProtection="1">
      <alignment horizontal="center" vertical="center"/>
      <protection hidden="1"/>
    </xf>
    <xf numFmtId="0" fontId="125" fillId="0" borderId="12" xfId="0" applyFont="1" applyBorder="1" applyAlignment="1" applyProtection="1">
      <alignment horizontal="center" vertical="center"/>
      <protection/>
    </xf>
    <xf numFmtId="0" fontId="132" fillId="0" borderId="12" xfId="0" applyFont="1" applyBorder="1" applyAlignment="1" applyProtection="1">
      <alignment horizontal="center" vertical="center"/>
      <protection/>
    </xf>
    <xf numFmtId="0" fontId="38" fillId="0" borderId="18" xfId="0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141" fillId="0" borderId="0" xfId="0" applyFont="1" applyAlignment="1" applyProtection="1">
      <alignment horizontal="right"/>
      <protection/>
    </xf>
    <xf numFmtId="0" fontId="156" fillId="0" borderId="19" xfId="0" applyFont="1" applyFill="1" applyBorder="1" applyAlignment="1" applyProtection="1">
      <alignment horizontal="center" vertical="center"/>
      <protection hidden="1"/>
    </xf>
    <xf numFmtId="0" fontId="156" fillId="0" borderId="30" xfId="0" applyFont="1" applyFill="1" applyBorder="1" applyAlignment="1" applyProtection="1">
      <alignment horizontal="center" vertical="center"/>
      <protection hidden="1"/>
    </xf>
    <xf numFmtId="0" fontId="125" fillId="0" borderId="0" xfId="0" applyFont="1" applyAlignment="1" applyProtection="1">
      <alignment horizontal="center"/>
      <protection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31" xfId="0" applyFill="1" applyBorder="1" applyAlignment="1" applyProtection="1">
      <alignment horizontal="left" vertical="top" wrapText="1"/>
      <protection locked="0"/>
    </xf>
    <xf numFmtId="0" fontId="0" fillId="3" borderId="30" xfId="0" applyFill="1" applyBorder="1" applyAlignment="1" applyProtection="1">
      <alignment horizontal="left" vertical="top" wrapText="1"/>
      <protection locked="0"/>
    </xf>
    <xf numFmtId="0" fontId="125" fillId="0" borderId="32" xfId="0" applyFont="1" applyBorder="1" applyAlignment="1" applyProtection="1">
      <alignment horizontal="right"/>
      <protection/>
    </xf>
    <xf numFmtId="0" fontId="125" fillId="0" borderId="22" xfId="0" applyFont="1" applyBorder="1" applyAlignment="1" applyProtection="1">
      <alignment horizontal="right"/>
      <protection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132" fillId="0" borderId="0" xfId="0" applyFont="1" applyAlignment="1" applyProtection="1">
      <alignment horizontal="center"/>
      <protection/>
    </xf>
    <xf numFmtId="0" fontId="132" fillId="0" borderId="24" xfId="0" applyFont="1" applyBorder="1" applyAlignment="1" applyProtection="1">
      <alignment horizontal="center"/>
      <protection/>
    </xf>
    <xf numFmtId="0" fontId="125" fillId="0" borderId="84" xfId="0" applyFont="1" applyFill="1" applyBorder="1" applyAlignment="1" applyProtection="1">
      <alignment horizontal="center" vertical="center"/>
      <protection/>
    </xf>
    <xf numFmtId="0" fontId="0" fillId="3" borderId="31" xfId="0" applyFont="1" applyFill="1" applyBorder="1" applyAlignment="1" applyProtection="1">
      <alignment horizontal="left" vertical="top" wrapText="1"/>
      <protection locked="0"/>
    </xf>
    <xf numFmtId="0" fontId="0" fillId="3" borderId="30" xfId="0" applyFont="1" applyFill="1" applyBorder="1" applyAlignment="1" applyProtection="1">
      <alignment horizontal="left" vertical="top" wrapText="1"/>
      <protection locked="0"/>
    </xf>
    <xf numFmtId="0" fontId="122" fillId="0" borderId="31" xfId="0" applyFont="1" applyBorder="1" applyAlignment="1" applyProtection="1">
      <alignment horizontal="center" vertical="center"/>
      <protection/>
    </xf>
    <xf numFmtId="0" fontId="125" fillId="0" borderId="0" xfId="0" applyFont="1" applyAlignment="1" applyProtection="1">
      <alignment horizontal="right"/>
      <protection/>
    </xf>
    <xf numFmtId="0" fontId="132" fillId="0" borderId="19" xfId="0" applyFont="1" applyFill="1" applyBorder="1" applyAlignment="1" applyProtection="1">
      <alignment horizontal="center" vertical="center"/>
      <protection hidden="1"/>
    </xf>
    <xf numFmtId="0" fontId="132" fillId="0" borderId="30" xfId="0" applyFont="1" applyFill="1" applyBorder="1" applyAlignment="1" applyProtection="1">
      <alignment horizontal="center" vertical="center"/>
      <protection hidden="1"/>
    </xf>
    <xf numFmtId="0" fontId="57" fillId="0" borderId="19" xfId="0" applyFont="1" applyBorder="1" applyAlignment="1" applyProtection="1">
      <alignment horizontal="center" vertical="center"/>
      <protection/>
    </xf>
    <xf numFmtId="0" fontId="57" fillId="0" borderId="31" xfId="0" applyFont="1" applyBorder="1" applyAlignment="1" applyProtection="1">
      <alignment horizontal="center" vertical="center"/>
      <protection/>
    </xf>
    <xf numFmtId="0" fontId="57" fillId="0" borderId="30" xfId="0" applyFont="1" applyBorder="1" applyAlignment="1" applyProtection="1">
      <alignment horizontal="center" vertical="center"/>
      <protection/>
    </xf>
    <xf numFmtId="0" fontId="124" fillId="0" borderId="84" xfId="0" applyFont="1" applyBorder="1" applyAlignment="1" applyProtection="1">
      <alignment horizontal="left" vertical="center"/>
      <protection/>
    </xf>
    <xf numFmtId="0" fontId="125" fillId="0" borderId="19" xfId="0" applyFont="1" applyBorder="1" applyAlignment="1" applyProtection="1">
      <alignment horizontal="center" vertical="center"/>
      <protection/>
    </xf>
    <xf numFmtId="0" fontId="125" fillId="0" borderId="30" xfId="0" applyFont="1" applyBorder="1" applyAlignment="1" applyProtection="1">
      <alignment horizontal="center" vertical="center"/>
      <protection/>
    </xf>
    <xf numFmtId="0" fontId="125" fillId="0" borderId="23" xfId="0" applyFont="1" applyBorder="1" applyAlignment="1" applyProtection="1">
      <alignment horizontal="center" vertical="center"/>
      <protection/>
    </xf>
    <xf numFmtId="0" fontId="125" fillId="0" borderId="0" xfId="0" applyFont="1" applyBorder="1" applyAlignment="1" applyProtection="1">
      <alignment horizontal="center" vertical="center"/>
      <protection/>
    </xf>
    <xf numFmtId="0" fontId="132" fillId="3" borderId="20" xfId="0" applyFont="1" applyFill="1" applyBorder="1" applyAlignment="1" applyProtection="1">
      <alignment horizontal="center" vertical="center" wrapText="1"/>
      <protection locked="0"/>
    </xf>
    <xf numFmtId="0" fontId="132" fillId="3" borderId="32" xfId="0" applyFont="1" applyFill="1" applyBorder="1" applyAlignment="1" applyProtection="1">
      <alignment horizontal="center" vertical="center" wrapText="1"/>
      <protection locked="0"/>
    </xf>
    <xf numFmtId="0" fontId="132" fillId="3" borderId="22" xfId="0" applyFont="1" applyFill="1" applyBorder="1" applyAlignment="1" applyProtection="1">
      <alignment horizontal="center" vertical="center" wrapText="1"/>
      <protection locked="0"/>
    </xf>
    <xf numFmtId="0" fontId="132" fillId="3" borderId="21" xfId="0" applyFont="1" applyFill="1" applyBorder="1" applyAlignment="1" applyProtection="1">
      <alignment horizontal="center" vertical="center" wrapText="1"/>
      <protection locked="0"/>
    </xf>
    <xf numFmtId="0" fontId="132" fillId="3" borderId="84" xfId="0" applyFont="1" applyFill="1" applyBorder="1" applyAlignment="1" applyProtection="1">
      <alignment horizontal="center" vertical="center" wrapText="1"/>
      <protection locked="0"/>
    </xf>
    <xf numFmtId="0" fontId="132" fillId="3" borderId="25" xfId="0" applyFont="1" applyFill="1" applyBorder="1" applyAlignment="1" applyProtection="1">
      <alignment horizontal="center" vertical="center" wrapText="1"/>
      <protection locked="0"/>
    </xf>
    <xf numFmtId="0" fontId="125" fillId="0" borderId="19" xfId="0" applyFont="1" applyFill="1" applyBorder="1" applyAlignment="1" applyProtection="1">
      <alignment horizontal="center" vertical="center"/>
      <protection/>
    </xf>
    <xf numFmtId="0" fontId="125" fillId="0" borderId="31" xfId="0" applyFont="1" applyFill="1" applyBorder="1" applyAlignment="1" applyProtection="1">
      <alignment horizontal="center" vertical="center"/>
      <protection/>
    </xf>
    <xf numFmtId="0" fontId="125" fillId="0" borderId="30" xfId="0" applyFont="1" applyFill="1" applyBorder="1" applyAlignment="1" applyProtection="1">
      <alignment horizontal="center" vertical="center"/>
      <protection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31" xfId="0" applyFont="1" applyFill="1" applyBorder="1" applyAlignment="1" applyProtection="1">
      <alignment horizontal="center" vertical="center"/>
      <protection locked="0"/>
    </xf>
    <xf numFmtId="0" fontId="161" fillId="0" borderId="19" xfId="0" applyFont="1" applyBorder="1" applyAlignment="1" applyProtection="1">
      <alignment horizontal="center" vertical="center"/>
      <protection/>
    </xf>
    <xf numFmtId="0" fontId="161" fillId="0" borderId="30" xfId="0" applyFont="1" applyBorder="1" applyAlignment="1" applyProtection="1">
      <alignment horizontal="center" vertical="center"/>
      <protection/>
    </xf>
    <xf numFmtId="0" fontId="162" fillId="3" borderId="19" xfId="0" applyFont="1" applyFill="1" applyBorder="1" applyAlignment="1" applyProtection="1">
      <alignment horizontal="center" vertical="center"/>
      <protection locked="0"/>
    </xf>
    <xf numFmtId="0" fontId="162" fillId="3" borderId="30" xfId="0" applyFont="1" applyFill="1" applyBorder="1" applyAlignment="1" applyProtection="1">
      <alignment horizontal="center" vertical="center"/>
      <protection locked="0"/>
    </xf>
    <xf numFmtId="0" fontId="127" fillId="0" borderId="32" xfId="0" applyFont="1" applyBorder="1" applyAlignment="1" applyProtection="1">
      <alignment horizontal="center" vertical="center"/>
      <protection/>
    </xf>
    <xf numFmtId="0" fontId="141" fillId="0" borderId="0" xfId="0" applyFont="1" applyAlignment="1" applyProtection="1">
      <alignment horizontal="right" vertical="center"/>
      <protection/>
    </xf>
    <xf numFmtId="0" fontId="127" fillId="0" borderId="19" xfId="0" applyFont="1" applyBorder="1" applyAlignment="1" applyProtection="1">
      <alignment horizontal="center" vertical="center"/>
      <protection/>
    </xf>
    <xf numFmtId="0" fontId="127" fillId="0" borderId="30" xfId="0" applyFont="1" applyBorder="1" applyAlignment="1" applyProtection="1">
      <alignment horizontal="center" vertical="center"/>
      <protection/>
    </xf>
    <xf numFmtId="0" fontId="125" fillId="0" borderId="19" xfId="0" applyFont="1" applyFill="1" applyBorder="1" applyAlignment="1" applyProtection="1">
      <alignment horizontal="center" vertical="center"/>
      <protection hidden="1"/>
    </xf>
    <xf numFmtId="0" fontId="125" fillId="0" borderId="30" xfId="0" applyFont="1" applyFill="1" applyBorder="1" applyAlignment="1" applyProtection="1">
      <alignment horizontal="center" vertical="center"/>
      <protection hidden="1"/>
    </xf>
    <xf numFmtId="0" fontId="127" fillId="0" borderId="19" xfId="0" applyFont="1" applyBorder="1" applyAlignment="1" applyProtection="1">
      <alignment horizontal="right" vertical="center"/>
      <protection/>
    </xf>
    <xf numFmtId="0" fontId="127" fillId="0" borderId="31" xfId="0" applyFont="1" applyBorder="1" applyAlignment="1" applyProtection="1">
      <alignment horizontal="right" vertical="center"/>
      <protection/>
    </xf>
    <xf numFmtId="0" fontId="127" fillId="0" borderId="30" xfId="0" applyFont="1" applyBorder="1" applyAlignment="1" applyProtection="1">
      <alignment horizontal="right" vertical="center"/>
      <protection/>
    </xf>
    <xf numFmtId="0" fontId="125" fillId="3" borderId="19" xfId="0" applyFont="1" applyFill="1" applyBorder="1" applyAlignment="1" applyProtection="1">
      <alignment horizontal="center" vertical="center"/>
      <protection locked="0"/>
    </xf>
    <xf numFmtId="0" fontId="125" fillId="3" borderId="30" xfId="0" applyFont="1" applyFill="1" applyBorder="1" applyAlignment="1" applyProtection="1">
      <alignment horizontal="center" vertical="center"/>
      <protection locked="0"/>
    </xf>
    <xf numFmtId="0" fontId="126" fillId="0" borderId="0" xfId="0" applyFont="1" applyAlignment="1" applyProtection="1">
      <alignment horizontal="center" vertical="center"/>
      <protection/>
    </xf>
    <xf numFmtId="0" fontId="127" fillId="0" borderId="0" xfId="0" applyFont="1" applyAlignment="1" applyProtection="1">
      <alignment horizontal="center" vertical="center"/>
      <protection/>
    </xf>
    <xf numFmtId="0" fontId="132" fillId="0" borderId="0" xfId="0" applyFont="1" applyAlignment="1" applyProtection="1">
      <alignment horizontal="center" vertical="center"/>
      <protection/>
    </xf>
    <xf numFmtId="0" fontId="148" fillId="0" borderId="0" xfId="0" applyFont="1" applyAlignment="1" applyProtection="1">
      <alignment horizontal="center" vertical="center"/>
      <protection/>
    </xf>
    <xf numFmtId="0" fontId="125" fillId="2" borderId="19" xfId="0" applyFont="1" applyFill="1" applyBorder="1" applyAlignment="1" applyProtection="1">
      <alignment horizontal="center" vertical="center"/>
      <protection/>
    </xf>
    <xf numFmtId="0" fontId="125" fillId="2" borderId="31" xfId="0" applyFont="1" applyFill="1" applyBorder="1" applyAlignment="1" applyProtection="1">
      <alignment horizontal="center" vertical="center"/>
      <protection/>
    </xf>
    <xf numFmtId="0" fontId="125" fillId="2" borderId="30" xfId="0" applyFont="1" applyFill="1" applyBorder="1" applyAlignment="1" applyProtection="1">
      <alignment horizontal="center" vertical="center"/>
      <protection/>
    </xf>
    <xf numFmtId="0" fontId="122" fillId="33" borderId="0" xfId="0" applyFont="1" applyFill="1" applyBorder="1" applyAlignment="1" applyProtection="1">
      <alignment horizontal="right" vertical="center"/>
      <protection hidden="1"/>
    </xf>
    <xf numFmtId="2" fontId="0" fillId="0" borderId="23" xfId="0" applyNumberFormat="1" applyFill="1" applyBorder="1" applyAlignment="1" applyProtection="1">
      <alignment horizontal="left" vertical="center"/>
      <protection/>
    </xf>
    <xf numFmtId="2" fontId="0" fillId="0" borderId="0" xfId="0" applyNumberFormat="1" applyFill="1" applyBorder="1" applyAlignment="1" applyProtection="1">
      <alignment horizontal="left" vertical="center"/>
      <protection/>
    </xf>
    <xf numFmtId="2" fontId="163" fillId="33" borderId="19" xfId="0" applyNumberFormat="1" applyFont="1" applyFill="1" applyBorder="1" applyAlignment="1" applyProtection="1">
      <alignment horizontal="center" vertical="center"/>
      <protection/>
    </xf>
    <xf numFmtId="2" fontId="163" fillId="33" borderId="31" xfId="0" applyNumberFormat="1" applyFont="1" applyFill="1" applyBorder="1" applyAlignment="1" applyProtection="1">
      <alignment horizontal="center" vertical="center"/>
      <protection/>
    </xf>
    <xf numFmtId="0" fontId="60" fillId="38" borderId="19" xfId="0" applyFont="1" applyFill="1" applyBorder="1" applyAlignment="1" applyProtection="1">
      <alignment horizontal="right" vertical="center"/>
      <protection/>
    </xf>
    <xf numFmtId="0" fontId="60" fillId="38" borderId="31" xfId="0" applyFont="1" applyFill="1" applyBorder="1" applyAlignment="1" applyProtection="1">
      <alignment horizontal="right" vertical="center"/>
      <protection/>
    </xf>
    <xf numFmtId="0" fontId="60" fillId="38" borderId="30" xfId="0" applyFont="1" applyFill="1" applyBorder="1" applyAlignment="1" applyProtection="1">
      <alignment horizontal="right" vertical="center"/>
      <protection/>
    </xf>
    <xf numFmtId="0" fontId="60" fillId="33" borderId="51" xfId="0" applyFont="1" applyFill="1" applyBorder="1" applyAlignment="1" applyProtection="1">
      <alignment horizontal="center" vertical="center"/>
      <protection/>
    </xf>
    <xf numFmtId="0" fontId="60" fillId="33" borderId="52" xfId="0" applyFont="1" applyFill="1" applyBorder="1" applyAlignment="1" applyProtection="1">
      <alignment horizontal="center" vertical="center"/>
      <protection/>
    </xf>
    <xf numFmtId="0" fontId="60" fillId="33" borderId="21" xfId="0" applyFont="1" applyFill="1" applyBorder="1" applyAlignment="1" applyProtection="1">
      <alignment horizontal="center" vertical="center"/>
      <protection/>
    </xf>
    <xf numFmtId="0" fontId="60" fillId="33" borderId="84" xfId="0" applyFont="1" applyFill="1" applyBorder="1" applyAlignment="1" applyProtection="1">
      <alignment horizontal="center" vertical="center"/>
      <protection/>
    </xf>
    <xf numFmtId="0" fontId="60" fillId="33" borderId="54" xfId="0" applyNumberFormat="1" applyFont="1" applyFill="1" applyBorder="1" applyAlignment="1" applyProtection="1">
      <alignment horizontal="center" vertical="center"/>
      <protection/>
    </xf>
    <xf numFmtId="0" fontId="60" fillId="33" borderId="51" xfId="0" applyNumberFormat="1" applyFont="1" applyFill="1" applyBorder="1" applyAlignment="1" applyProtection="1">
      <alignment horizontal="center" vertical="center"/>
      <protection/>
    </xf>
    <xf numFmtId="0" fontId="151" fillId="3" borderId="90" xfId="0" applyFont="1" applyFill="1" applyBorder="1" applyAlignment="1" applyProtection="1">
      <alignment horizontal="center" vertical="center"/>
      <protection/>
    </xf>
    <xf numFmtId="0" fontId="151" fillId="3" borderId="91" xfId="0" applyFont="1" applyFill="1" applyBorder="1" applyAlignment="1" applyProtection="1">
      <alignment horizontal="center" vertical="center"/>
      <protection/>
    </xf>
    <xf numFmtId="0" fontId="151" fillId="3" borderId="92" xfId="0" applyFont="1" applyFill="1" applyBorder="1" applyAlignment="1" applyProtection="1">
      <alignment horizontal="center" vertical="center"/>
      <protection/>
    </xf>
    <xf numFmtId="165" fontId="122" fillId="33" borderId="0" xfId="0" applyNumberFormat="1" applyFont="1" applyFill="1" applyBorder="1" applyAlignment="1" applyProtection="1">
      <alignment horizontal="right" vertical="center"/>
      <protection hidden="1"/>
    </xf>
    <xf numFmtId="0" fontId="60" fillId="33" borderId="20" xfId="0" applyFont="1" applyFill="1" applyBorder="1" applyAlignment="1" applyProtection="1">
      <alignment horizontal="center" vertical="center"/>
      <protection/>
    </xf>
    <xf numFmtId="0" fontId="60" fillId="33" borderId="32" xfId="0" applyFont="1" applyFill="1" applyBorder="1" applyAlignment="1" applyProtection="1">
      <alignment horizontal="center" vertical="center"/>
      <protection/>
    </xf>
    <xf numFmtId="0" fontId="85" fillId="0" borderId="19" xfId="0" applyFont="1" applyBorder="1" applyAlignment="1" applyProtection="1">
      <alignment horizontal="center" vertical="center" wrapText="1"/>
      <protection/>
    </xf>
    <xf numFmtId="0" fontId="85" fillId="0" borderId="31" xfId="0" applyFont="1" applyBorder="1" applyAlignment="1" applyProtection="1">
      <alignment horizontal="center" vertical="center" wrapText="1"/>
      <protection/>
    </xf>
    <xf numFmtId="0" fontId="85" fillId="0" borderId="30" xfId="0" applyFont="1" applyBorder="1" applyAlignment="1" applyProtection="1">
      <alignment horizontal="center" vertical="center" wrapText="1"/>
      <protection/>
    </xf>
    <xf numFmtId="0" fontId="126" fillId="0" borderId="19" xfId="0" applyNumberFormat="1" applyFont="1" applyBorder="1" applyAlignment="1" applyProtection="1">
      <alignment horizontal="center" vertical="center" wrapText="1"/>
      <protection hidden="1"/>
    </xf>
    <xf numFmtId="0" fontId="126" fillId="0" borderId="30" xfId="0" applyNumberFormat="1" applyFont="1" applyBorder="1" applyAlignment="1" applyProtection="1">
      <alignment horizontal="center" vertical="center" wrapText="1"/>
      <protection hidden="1"/>
    </xf>
    <xf numFmtId="165" fontId="59" fillId="0" borderId="19" xfId="0" applyNumberFormat="1" applyFont="1" applyBorder="1" applyAlignment="1" applyProtection="1">
      <alignment horizontal="center" vertical="center" wrapText="1"/>
      <protection hidden="1"/>
    </xf>
    <xf numFmtId="165" fontId="59" fillId="0" borderId="30" xfId="0" applyNumberFormat="1" applyFont="1" applyBorder="1" applyAlignment="1" applyProtection="1">
      <alignment horizontal="center" vertical="center" wrapText="1"/>
      <protection hidden="1"/>
    </xf>
    <xf numFmtId="0" fontId="85" fillId="39" borderId="19" xfId="0" applyFont="1" applyFill="1" applyBorder="1" applyAlignment="1" applyProtection="1">
      <alignment horizontal="center" vertical="center" wrapText="1"/>
      <protection/>
    </xf>
    <xf numFmtId="0" fontId="85" fillId="39" borderId="31" xfId="0" applyFont="1" applyFill="1" applyBorder="1" applyAlignment="1" applyProtection="1">
      <alignment horizontal="center" vertical="center" wrapText="1"/>
      <protection/>
    </xf>
    <xf numFmtId="0" fontId="85" fillId="39" borderId="30" xfId="0" applyFont="1" applyFill="1" applyBorder="1" applyAlignment="1" applyProtection="1">
      <alignment horizontal="center" vertical="center" wrapText="1"/>
      <protection/>
    </xf>
    <xf numFmtId="0" fontId="10" fillId="0" borderId="97" xfId="0" applyFont="1" applyBorder="1" applyAlignment="1" applyProtection="1">
      <alignment horizontal="center" vertical="center"/>
      <protection/>
    </xf>
    <xf numFmtId="0" fontId="124" fillId="0" borderId="0" xfId="0" applyFont="1" applyBorder="1" applyAlignment="1" applyProtection="1">
      <alignment horizontal="right" vertical="top" wrapText="1"/>
      <protection/>
    </xf>
    <xf numFmtId="0" fontId="108" fillId="0" borderId="32" xfId="0" applyFont="1" applyBorder="1" applyAlignment="1" applyProtection="1">
      <alignment horizontal="center" vertical="center"/>
      <protection/>
    </xf>
    <xf numFmtId="165" fontId="66" fillId="0" borderId="19" xfId="0" applyNumberFormat="1" applyFont="1" applyBorder="1" applyAlignment="1" applyProtection="1">
      <alignment horizontal="center" vertical="center"/>
      <protection hidden="1"/>
    </xf>
    <xf numFmtId="165" fontId="66" fillId="0" borderId="30" xfId="0" applyNumberFormat="1" applyFont="1" applyBorder="1" applyAlignment="1" applyProtection="1">
      <alignment horizontal="center" vertical="center"/>
      <protection hidden="1"/>
    </xf>
    <xf numFmtId="0" fontId="125" fillId="0" borderId="19" xfId="0" applyFont="1" applyBorder="1" applyAlignment="1" applyProtection="1">
      <alignment horizontal="center" vertical="center"/>
      <protection hidden="1"/>
    </xf>
    <xf numFmtId="0" fontId="125" fillId="0" borderId="30" xfId="0" applyFont="1" applyBorder="1" applyAlignment="1" applyProtection="1">
      <alignment horizontal="center" vertical="center"/>
      <protection hidden="1"/>
    </xf>
    <xf numFmtId="0" fontId="87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68" fontId="125" fillId="0" borderId="23" xfId="0" applyNumberFormat="1" applyFont="1" applyBorder="1" applyAlignment="1" applyProtection="1">
      <alignment horizontal="center" vertical="center"/>
      <protection hidden="1"/>
    </xf>
    <xf numFmtId="0" fontId="127" fillId="0" borderId="0" xfId="0" applyFont="1" applyBorder="1" applyAlignment="1" applyProtection="1">
      <alignment horizontal="center"/>
      <protection/>
    </xf>
    <xf numFmtId="0" fontId="156" fillId="0" borderId="21" xfId="0" applyFont="1" applyFill="1" applyBorder="1" applyAlignment="1" applyProtection="1">
      <alignment horizontal="center" vertical="center"/>
      <protection hidden="1"/>
    </xf>
    <xf numFmtId="0" fontId="156" fillId="0" borderId="25" xfId="0" applyFont="1" applyFill="1" applyBorder="1" applyAlignment="1" applyProtection="1">
      <alignment horizontal="center" vertical="center"/>
      <protection hidden="1"/>
    </xf>
    <xf numFmtId="0" fontId="132" fillId="0" borderId="21" xfId="0" applyFont="1" applyFill="1" applyBorder="1" applyAlignment="1" applyProtection="1">
      <alignment horizontal="center" vertical="center"/>
      <protection hidden="1"/>
    </xf>
    <xf numFmtId="0" fontId="132" fillId="0" borderId="25" xfId="0" applyFont="1" applyFill="1" applyBorder="1" applyAlignment="1" applyProtection="1">
      <alignment horizontal="center" vertical="center"/>
      <protection hidden="1"/>
    </xf>
    <xf numFmtId="0" fontId="132" fillId="0" borderId="0" xfId="0" applyFont="1" applyBorder="1" applyAlignment="1" applyProtection="1">
      <alignment horizontal="center" vertical="center"/>
      <protection/>
    </xf>
    <xf numFmtId="0" fontId="132" fillId="0" borderId="19" xfId="0" applyFont="1" applyFill="1" applyBorder="1" applyAlignment="1" applyProtection="1">
      <alignment horizontal="center" vertical="center"/>
      <protection hidden="1"/>
    </xf>
    <xf numFmtId="0" fontId="132" fillId="0" borderId="30" xfId="0" applyFont="1" applyFill="1" applyBorder="1" applyAlignment="1" applyProtection="1">
      <alignment horizontal="center" vertical="center"/>
      <protection hidden="1"/>
    </xf>
    <xf numFmtId="0" fontId="60" fillId="38" borderId="82" xfId="0" applyFont="1" applyFill="1" applyBorder="1" applyAlignment="1" applyProtection="1">
      <alignment horizontal="center" vertical="center"/>
      <protection/>
    </xf>
    <xf numFmtId="0" fontId="60" fillId="38" borderId="83" xfId="0" applyFont="1" applyFill="1" applyBorder="1" applyAlignment="1" applyProtection="1">
      <alignment horizontal="center" vertical="center"/>
      <protection/>
    </xf>
    <xf numFmtId="0" fontId="60" fillId="38" borderId="99" xfId="0" applyFont="1" applyFill="1" applyBorder="1" applyAlignment="1" applyProtection="1">
      <alignment horizontal="center" vertical="center"/>
      <protection/>
    </xf>
    <xf numFmtId="0" fontId="125" fillId="33" borderId="0" xfId="0" applyFont="1" applyFill="1" applyBorder="1" applyAlignment="1" applyProtection="1">
      <alignment horizontal="center"/>
      <protection hidden="1"/>
    </xf>
    <xf numFmtId="0" fontId="122" fillId="19" borderId="23" xfId="0" applyFont="1" applyFill="1" applyBorder="1" applyAlignment="1" applyProtection="1">
      <alignment horizontal="center" vertical="center"/>
      <protection/>
    </xf>
    <xf numFmtId="0" fontId="122" fillId="19" borderId="0" xfId="0" applyFont="1" applyFill="1" applyBorder="1" applyAlignment="1" applyProtection="1">
      <alignment horizontal="center" vertical="center"/>
      <protection/>
    </xf>
    <xf numFmtId="0" fontId="122" fillId="19" borderId="24" xfId="0" applyFont="1" applyFill="1" applyBorder="1" applyAlignment="1" applyProtection="1">
      <alignment horizontal="center" vertical="center"/>
      <protection/>
    </xf>
    <xf numFmtId="2" fontId="0" fillId="33" borderId="0" xfId="0" applyNumberForma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165" fontId="125" fillId="33" borderId="0" xfId="0" applyNumberFormat="1" applyFont="1" applyFill="1" applyBorder="1" applyAlignment="1" applyProtection="1">
      <alignment horizontal="center" vertical="center"/>
      <protection hidden="1"/>
    </xf>
    <xf numFmtId="165" fontId="66" fillId="33" borderId="22" xfId="0" applyNumberFormat="1" applyFont="1" applyFill="1" applyBorder="1" applyAlignment="1" applyProtection="1">
      <alignment horizontal="center" vertical="center"/>
      <protection hidden="1"/>
    </xf>
    <xf numFmtId="165" fontId="66" fillId="33" borderId="25" xfId="0" applyNumberFormat="1" applyFont="1" applyFill="1" applyBorder="1" applyAlignment="1" applyProtection="1">
      <alignment horizontal="center" vertical="center"/>
      <protection hidden="1"/>
    </xf>
    <xf numFmtId="44" fontId="158" fillId="33" borderId="32" xfId="0" applyNumberFormat="1" applyFont="1" applyFill="1" applyBorder="1" applyAlignment="1" applyProtection="1">
      <alignment horizontal="center" vertical="center" wrapText="1"/>
      <protection/>
    </xf>
    <xf numFmtId="0" fontId="55" fillId="33" borderId="100" xfId="0" applyFont="1" applyFill="1" applyBorder="1" applyAlignment="1" applyProtection="1">
      <alignment horizontal="center" vertical="center"/>
      <protection/>
    </xf>
    <xf numFmtId="0" fontId="55" fillId="33" borderId="101" xfId="0" applyFont="1" applyFill="1" applyBorder="1" applyAlignment="1" applyProtection="1">
      <alignment horizontal="center" vertical="center"/>
      <protection/>
    </xf>
    <xf numFmtId="0" fontId="55" fillId="33" borderId="102" xfId="0" applyFont="1" applyFill="1" applyBorder="1" applyAlignment="1" applyProtection="1">
      <alignment horizontal="center" vertical="center"/>
      <protection/>
    </xf>
    <xf numFmtId="165" fontId="66" fillId="33" borderId="32" xfId="0" applyNumberFormat="1" applyFont="1" applyFill="1" applyBorder="1" applyAlignment="1" applyProtection="1">
      <alignment horizontal="center" vertical="center"/>
      <protection hidden="1"/>
    </xf>
    <xf numFmtId="165" fontId="66" fillId="33" borderId="84" xfId="0" applyNumberFormat="1" applyFont="1" applyFill="1" applyBorder="1" applyAlignment="1" applyProtection="1">
      <alignment horizontal="center" vertical="center"/>
      <protection hidden="1"/>
    </xf>
    <xf numFmtId="0" fontId="130" fillId="33" borderId="0" xfId="0" applyFont="1" applyFill="1" applyAlignment="1" applyProtection="1">
      <alignment horizontal="center" vertical="center"/>
      <protection hidden="1"/>
    </xf>
    <xf numFmtId="0" fontId="122" fillId="0" borderId="19" xfId="0" applyFont="1" applyBorder="1" applyAlignment="1" applyProtection="1">
      <alignment horizontal="center" vertical="center"/>
      <protection/>
    </xf>
    <xf numFmtId="0" fontId="122" fillId="0" borderId="30" xfId="0" applyFont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0" fontId="18" fillId="3" borderId="68" xfId="0" applyFont="1" applyFill="1" applyBorder="1" applyAlignment="1" applyProtection="1">
      <alignment horizontal="center" vertical="center" wrapText="1"/>
      <protection locked="0"/>
    </xf>
    <xf numFmtId="0" fontId="18" fillId="3" borderId="69" xfId="0" applyFont="1" applyFill="1" applyBorder="1" applyAlignment="1" applyProtection="1">
      <alignment horizontal="center" vertical="center" wrapText="1"/>
      <protection locked="0"/>
    </xf>
    <xf numFmtId="0" fontId="18" fillId="3" borderId="67" xfId="0" applyFont="1" applyFill="1" applyBorder="1" applyAlignment="1" applyProtection="1">
      <alignment horizontal="center" vertical="center" wrapText="1"/>
      <protection locked="0"/>
    </xf>
    <xf numFmtId="0" fontId="127" fillId="0" borderId="26" xfId="0" applyFont="1" applyBorder="1" applyAlignment="1" applyProtection="1">
      <alignment horizontal="center"/>
      <protection/>
    </xf>
    <xf numFmtId="0" fontId="125" fillId="0" borderId="32" xfId="0" applyFont="1" applyBorder="1" applyAlignment="1" applyProtection="1">
      <alignment horizontal="left"/>
      <protection/>
    </xf>
    <xf numFmtId="0" fontId="125" fillId="0" borderId="22" xfId="0" applyFont="1" applyBorder="1" applyAlignment="1" applyProtection="1">
      <alignment horizontal="left"/>
      <protection/>
    </xf>
    <xf numFmtId="0" fontId="125" fillId="0" borderId="0" xfId="0" applyFont="1" applyAlignment="1" applyProtection="1">
      <alignment horizontal="left"/>
      <protection/>
    </xf>
    <xf numFmtId="0" fontId="141" fillId="0" borderId="0" xfId="0" applyFont="1" applyAlignment="1" applyProtection="1">
      <alignment horizontal="left"/>
      <protection/>
    </xf>
    <xf numFmtId="0" fontId="133" fillId="0" borderId="21" xfId="0" applyFont="1" applyFill="1" applyBorder="1" applyAlignment="1" applyProtection="1">
      <alignment horizontal="center" vertical="center"/>
      <protection hidden="1"/>
    </xf>
    <xf numFmtId="0" fontId="133" fillId="0" borderId="25" xfId="0" applyFont="1" applyFill="1" applyBorder="1" applyAlignment="1" applyProtection="1">
      <alignment horizontal="center" vertical="center"/>
      <protection hidden="1"/>
    </xf>
    <xf numFmtId="165" fontId="122" fillId="33" borderId="31" xfId="0" applyNumberFormat="1" applyFont="1" applyFill="1" applyBorder="1" applyAlignment="1" applyProtection="1">
      <alignment horizontal="right" vertical="center"/>
      <protection hidden="1"/>
    </xf>
    <xf numFmtId="0" fontId="122" fillId="33" borderId="31" xfId="0" applyFont="1" applyFill="1" applyBorder="1" applyAlignment="1" applyProtection="1">
      <alignment horizontal="right" vertical="center"/>
      <protection hidden="1"/>
    </xf>
    <xf numFmtId="165" fontId="122" fillId="33" borderId="32" xfId="0" applyNumberFormat="1" applyFont="1" applyFill="1" applyBorder="1" applyAlignment="1" applyProtection="1">
      <alignment horizontal="right" vertical="center"/>
      <protection hidden="1"/>
    </xf>
    <xf numFmtId="0" fontId="60" fillId="33" borderId="19" xfId="0" applyFont="1" applyFill="1" applyBorder="1" applyAlignment="1" applyProtection="1">
      <alignment horizontal="right" vertical="center"/>
      <protection/>
    </xf>
    <xf numFmtId="0" fontId="60" fillId="33" borderId="31" xfId="0" applyFont="1" applyFill="1" applyBorder="1" applyAlignment="1" applyProtection="1">
      <alignment horizontal="right" vertical="center"/>
      <protection/>
    </xf>
    <xf numFmtId="0" fontId="122" fillId="33" borderId="0" xfId="0" applyFont="1" applyFill="1" applyBorder="1" applyAlignment="1" applyProtection="1">
      <alignment horizontal="right"/>
      <protection hidden="1"/>
    </xf>
    <xf numFmtId="0" fontId="126" fillId="0" borderId="13" xfId="0" applyNumberFormat="1" applyFont="1" applyBorder="1" applyAlignment="1" applyProtection="1">
      <alignment horizontal="center" vertical="center" wrapText="1"/>
      <protection hidden="1"/>
    </xf>
    <xf numFmtId="165" fontId="59" fillId="0" borderId="13" xfId="0" applyNumberFormat="1" applyFont="1" applyBorder="1" applyAlignment="1" applyProtection="1">
      <alignment horizontal="center" vertical="center" wrapText="1"/>
      <protection hidden="1"/>
    </xf>
    <xf numFmtId="165" fontId="59" fillId="0" borderId="29" xfId="0" applyNumberFormat="1" applyFont="1" applyBorder="1" applyAlignment="1" applyProtection="1">
      <alignment horizontal="center" vertical="center" wrapText="1"/>
      <protection hidden="1"/>
    </xf>
    <xf numFmtId="0" fontId="108" fillId="0" borderId="20" xfId="0" applyFont="1" applyBorder="1" applyAlignment="1" applyProtection="1">
      <alignment horizontal="center" vertical="center"/>
      <protection/>
    </xf>
    <xf numFmtId="0" fontId="122" fillId="35" borderId="10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8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FF0000"/>
      </font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FF0000"/>
      </font>
      <border/>
    </dxf>
    <dxf>
      <font>
        <color rgb="FF9C0006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auto="1"/>
      </font>
      <fill>
        <patternFill>
          <bgColor rgb="FF92D050"/>
        </patternFill>
      </fill>
      <border/>
    </dxf>
    <dxf>
      <fill>
        <patternFill>
          <f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 ED PARTIE PERDUE'!A1" /><Relationship Id="rId2" Type="http://schemas.openxmlformats.org/officeDocument/2006/relationships/hyperlink" Target="#'ED PP C 4P'!A1" /><Relationship Id="rId3" Type="http://schemas.openxmlformats.org/officeDocument/2006/relationships/hyperlink" Target="#'ED CUMUL'!A1" /><Relationship Id="rId4" Type="http://schemas.openxmlformats.org/officeDocument/2006/relationships/hyperlink" Target="#'ED CUMUL C 4P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MENU 1'!A1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CR ED CUMUL'!A1" /><Relationship Id="rId2" Type="http://schemas.openxmlformats.org/officeDocument/2006/relationships/hyperlink" Target="#'AFFICHAGE CUMUL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MENU 1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MENU 1'!A1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CR PP C 4P'!A1" /><Relationship Id="rId2" Type="http://schemas.openxmlformats.org/officeDocument/2006/relationships/hyperlink" Target="#'AFFICHE PP C 4P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1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MENU 1'!A1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CR CUMUL C 4P'!A1" /><Relationship Id="rId2" Type="http://schemas.openxmlformats.org/officeDocument/2006/relationships/hyperlink" Target="#'AFFICHE CUMUL C 4P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MENU 1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MENU 1'!A1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CR ED PP'!A1" /><Relationship Id="rId2" Type="http://schemas.openxmlformats.org/officeDocument/2006/relationships/hyperlink" Target="#'AFFICHAGE PP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1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5</xdr:col>
      <xdr:colOff>333375</xdr:colOff>
      <xdr:row>10</xdr:row>
      <xdr:rowOff>28575</xdr:rowOff>
    </xdr:to>
    <xdr:sp>
      <xdr:nvSpPr>
        <xdr:cNvPr id="1" name="Plaque 14">
          <a:hlinkClick r:id="rId1"/>
        </xdr:cNvPr>
        <xdr:cNvSpPr>
          <a:spLocks/>
        </xdr:cNvSpPr>
      </xdr:nvSpPr>
      <xdr:spPr>
        <a:xfrm>
          <a:off x="762000" y="95250"/>
          <a:ext cx="3381375" cy="1838325"/>
        </a:xfrm>
        <a:prstGeom prst="bevel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JEU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PROVEN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Ç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                                                                         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PARTIE PERDUE                                                   ELIMINATION DIRECTE                                                          CADRAGE après 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800" b="1" i="0" u="none" baseline="30000">
              <a:solidFill>
                <a:srgbClr val="FFFFFF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partie</a:t>
          </a:r>
        </a:p>
      </xdr:txBody>
    </xdr:sp>
    <xdr:clientData/>
  </xdr:twoCellAnchor>
  <xdr:twoCellAnchor>
    <xdr:from>
      <xdr:col>10</xdr:col>
      <xdr:colOff>419100</xdr:colOff>
      <xdr:row>0</xdr:row>
      <xdr:rowOff>95250</xdr:rowOff>
    </xdr:from>
    <xdr:to>
      <xdr:col>14</xdr:col>
      <xdr:colOff>752475</xdr:colOff>
      <xdr:row>10</xdr:row>
      <xdr:rowOff>28575</xdr:rowOff>
    </xdr:to>
    <xdr:sp>
      <xdr:nvSpPr>
        <xdr:cNvPr id="2" name="Plaque 15">
          <a:hlinkClick r:id="rId2"/>
        </xdr:cNvPr>
        <xdr:cNvSpPr>
          <a:spLocks/>
        </xdr:cNvSpPr>
      </xdr:nvSpPr>
      <xdr:spPr>
        <a:xfrm>
          <a:off x="8039100" y="95250"/>
          <a:ext cx="3381375" cy="1838325"/>
        </a:xfrm>
        <a:prstGeom prst="bevel">
          <a:avLst/>
        </a:prstGeom>
        <a:solidFill>
          <a:srgbClr val="7F7F7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JEU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PROVEN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Ç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                                                                       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PARTIE PERDUE                                                   ELIMINATION DIRECTE                                                          CADRAGE après 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800" b="1" i="0" u="none" baseline="30000">
              <a:solidFill>
                <a:srgbClr val="FFFFFF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partie</a:t>
          </a:r>
        </a:p>
      </xdr:txBody>
    </xdr:sp>
    <xdr:clientData/>
  </xdr:twoCellAnchor>
  <xdr:twoCellAnchor>
    <xdr:from>
      <xdr:col>0</xdr:col>
      <xdr:colOff>723900</xdr:colOff>
      <xdr:row>12</xdr:row>
      <xdr:rowOff>0</xdr:rowOff>
    </xdr:from>
    <xdr:to>
      <xdr:col>5</xdr:col>
      <xdr:colOff>361950</xdr:colOff>
      <xdr:row>21</xdr:row>
      <xdr:rowOff>123825</xdr:rowOff>
    </xdr:to>
    <xdr:sp>
      <xdr:nvSpPr>
        <xdr:cNvPr id="3" name="Plaque 16">
          <a:hlinkClick r:id="rId3"/>
        </xdr:cNvPr>
        <xdr:cNvSpPr>
          <a:spLocks/>
        </xdr:cNvSpPr>
      </xdr:nvSpPr>
      <xdr:spPr>
        <a:xfrm>
          <a:off x="723900" y="2286000"/>
          <a:ext cx="3448050" cy="1838325"/>
        </a:xfrm>
        <a:prstGeom prst="bevel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JEU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PROVEN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Ç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                                                                         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CUMUL                                      ELIMINATION DIRECTE                                                          CADRAGE après 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800" b="1" i="0" u="none" baseline="30000">
              <a:solidFill>
                <a:srgbClr val="FFFFFF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partie</a:t>
          </a:r>
        </a:p>
      </xdr:txBody>
    </xdr:sp>
    <xdr:clientData/>
  </xdr:twoCellAnchor>
  <xdr:twoCellAnchor>
    <xdr:from>
      <xdr:col>10</xdr:col>
      <xdr:colOff>457200</xdr:colOff>
      <xdr:row>12</xdr:row>
      <xdr:rowOff>0</xdr:rowOff>
    </xdr:from>
    <xdr:to>
      <xdr:col>15</xdr:col>
      <xdr:colOff>28575</xdr:colOff>
      <xdr:row>21</xdr:row>
      <xdr:rowOff>123825</xdr:rowOff>
    </xdr:to>
    <xdr:sp>
      <xdr:nvSpPr>
        <xdr:cNvPr id="4" name="Plaque 18">
          <a:hlinkClick r:id="rId4"/>
        </xdr:cNvPr>
        <xdr:cNvSpPr>
          <a:spLocks/>
        </xdr:cNvSpPr>
      </xdr:nvSpPr>
      <xdr:spPr>
        <a:xfrm>
          <a:off x="8077200" y="2286000"/>
          <a:ext cx="3381375" cy="1838325"/>
        </a:xfrm>
        <a:prstGeom prst="bevel">
          <a:avLst/>
        </a:prstGeom>
        <a:solidFill>
          <a:srgbClr val="7F7F7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JEU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PROVEN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Ç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                                                                         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CUMUL                                       ELIMINATION DIRECTE                                                          CADRAGE après 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800" b="1" i="0" u="none" baseline="30000">
              <a:solidFill>
                <a:srgbClr val="FFFFFF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partie</a:t>
          </a:r>
        </a:p>
      </xdr:txBody>
    </xdr:sp>
    <xdr:clientData/>
  </xdr:twoCellAnchor>
  <xdr:twoCellAnchor>
    <xdr:from>
      <xdr:col>5</xdr:col>
      <xdr:colOff>666750</xdr:colOff>
      <xdr:row>0</xdr:row>
      <xdr:rowOff>85725</xdr:rowOff>
    </xdr:from>
    <xdr:to>
      <xdr:col>10</xdr:col>
      <xdr:colOff>114300</xdr:colOff>
      <xdr:row>21</xdr:row>
      <xdr:rowOff>142875</xdr:rowOff>
    </xdr:to>
    <xdr:sp>
      <xdr:nvSpPr>
        <xdr:cNvPr id="5" name="Plaque 19"/>
        <xdr:cNvSpPr>
          <a:spLocks/>
        </xdr:cNvSpPr>
      </xdr:nvSpPr>
      <xdr:spPr>
        <a:xfrm>
          <a:off x="4476750" y="85725"/>
          <a:ext cx="3257550" cy="4057650"/>
        </a:xfrm>
        <a:prstGeom prst="bevel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Il est </a:t>
          </a:r>
          <a:r>
            <a:rPr lang="en-US" cap="none" sz="1600" b="1" i="0" u="none" baseline="0">
              <a:solidFill>
                <a:srgbClr val="FF0000"/>
              </a:solidFill>
            </a:rPr>
            <a:t>impératif </a:t>
          </a:r>
          <a:r>
            <a:rPr lang="en-US" cap="none" sz="1600" b="1" i="0" u="none" baseline="0">
              <a:solidFill>
                <a:srgbClr val="000000"/>
              </a:solidFill>
            </a:rPr>
            <a:t>     de saisir
</a:t>
          </a:r>
          <a:r>
            <a:rPr lang="en-US" cap="none" sz="1600" b="1" i="0" u="none" baseline="0">
              <a:solidFill>
                <a:srgbClr val="FF0000"/>
              </a:solidFill>
            </a:rPr>
            <a:t>correctement </a:t>
          </a:r>
          <a:r>
            <a:rPr lang="en-US" cap="none" sz="1600" b="1" i="0" u="none" baseline="0">
              <a:solidFill>
                <a:srgbClr val="000000"/>
              </a:solidFill>
            </a:rPr>
            <a:t>                la Répartition              des Indemnités
</a:t>
          </a:r>
          <a:r>
            <a:rPr lang="en-US" cap="none" sz="1600" b="1" i="0" u="none" baseline="0">
              <a:solidFill>
                <a:srgbClr val="FF0000"/>
              </a:solidFill>
            </a:rPr>
            <a:t>avant
</a:t>
          </a:r>
          <a:r>
            <a:rPr lang="en-US" cap="none" sz="1600" b="1" i="0" u="none" baseline="0">
              <a:solidFill>
                <a:srgbClr val="000000"/>
              </a:solidFill>
            </a:rPr>
            <a:t> le Compte Rendu.
</a:t>
          </a:r>
          <a:r>
            <a:rPr lang="en-US" cap="none" sz="1200" b="1" i="0" u="none" baseline="0">
              <a:solidFill>
                <a:srgbClr val="000000"/>
              </a:solidFill>
            </a:rPr>
            <a:t>-------------------            
</a:t>
          </a:r>
          <a:r>
            <a:rPr lang="en-US" cap="none" sz="1600" b="1" i="0" u="none" baseline="0">
              <a:solidFill>
                <a:srgbClr val="800080"/>
              </a:solidFill>
            </a:rPr>
            <a:t>L'affichage        
</a:t>
          </a:r>
          <a:r>
            <a:rPr lang="en-US" cap="none" sz="1600" b="1" i="0" u="none" baseline="0">
              <a:solidFill>
                <a:srgbClr val="800080"/>
              </a:solidFill>
            </a:rPr>
            <a:t>se remplit    automatiquement</a:t>
          </a:r>
          <a:r>
            <a:rPr lang="en-US" cap="none" sz="1800" b="1" i="0" u="none" baseline="0">
              <a:solidFill>
                <a:srgbClr val="800080"/>
              </a:solidFill>
            </a:rPr>
            <a:t>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12</xdr:row>
      <xdr:rowOff>180975</xdr:rowOff>
    </xdr:from>
    <xdr:to>
      <xdr:col>7</xdr:col>
      <xdr:colOff>838200</xdr:colOff>
      <xdr:row>14</xdr:row>
      <xdr:rowOff>171450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277100" y="2924175"/>
          <a:ext cx="2333625" cy="4476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renseigne uniquement                  les cellules rosées
</a:t>
          </a:r>
        </a:p>
      </xdr:txBody>
    </xdr:sp>
    <xdr:clientData/>
  </xdr:twoCellAnchor>
  <xdr:twoCellAnchor>
    <xdr:from>
      <xdr:col>6</xdr:col>
      <xdr:colOff>123825</xdr:colOff>
      <xdr:row>191</xdr:row>
      <xdr:rowOff>180975</xdr:rowOff>
    </xdr:from>
    <xdr:to>
      <xdr:col>7</xdr:col>
      <xdr:colOff>876300</xdr:colOff>
      <xdr:row>202</xdr:row>
      <xdr:rowOff>190500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7353300" y="43853100"/>
          <a:ext cx="2295525" cy="21717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104 à 151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123825</xdr:colOff>
      <xdr:row>137</xdr:row>
      <xdr:rowOff>142875</xdr:rowOff>
    </xdr:from>
    <xdr:to>
      <xdr:col>7</xdr:col>
      <xdr:colOff>819150</xdr:colOff>
      <xdr:row>142</xdr:row>
      <xdr:rowOff>171450</xdr:rowOff>
    </xdr:to>
    <xdr:sp>
      <xdr:nvSpPr>
        <xdr:cNvPr id="3" name="ZoneTexte 6"/>
        <xdr:cNvSpPr txBox="1">
          <a:spLocks noChangeArrowheads="1"/>
        </xdr:cNvSpPr>
      </xdr:nvSpPr>
      <xdr:spPr>
        <a:xfrm>
          <a:off x="7353300" y="31956375"/>
          <a:ext cx="2238375" cy="1314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les 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chèques et les coordonnées de la banque.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quand vous entrez les résultats du concours. 
</a:t>
          </a:r>
        </a:p>
      </xdr:txBody>
    </xdr:sp>
    <xdr:clientData/>
  </xdr:twoCellAnchor>
  <xdr:twoCellAnchor>
    <xdr:from>
      <xdr:col>6</xdr:col>
      <xdr:colOff>57150</xdr:colOff>
      <xdr:row>38</xdr:row>
      <xdr:rowOff>219075</xdr:rowOff>
    </xdr:from>
    <xdr:to>
      <xdr:col>7</xdr:col>
      <xdr:colOff>866775</xdr:colOff>
      <xdr:row>41</xdr:row>
      <xdr:rowOff>0</xdr:rowOff>
    </xdr:to>
    <xdr:sp>
      <xdr:nvSpPr>
        <xdr:cNvPr id="4" name="ZoneTexte 8"/>
        <xdr:cNvSpPr txBox="1">
          <a:spLocks noChangeArrowheads="1"/>
        </xdr:cNvSpPr>
      </xdr:nvSpPr>
      <xdr:spPr>
        <a:xfrm>
          <a:off x="7286625" y="9372600"/>
          <a:ext cx="2352675" cy="8667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Donner succinctement  votre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avis sur l'organisation.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 détails seront notés sur l'évaluation
</a:t>
          </a:r>
        </a:p>
      </xdr:txBody>
    </xdr:sp>
    <xdr:clientData/>
  </xdr:twoCellAnchor>
  <xdr:twoCellAnchor>
    <xdr:from>
      <xdr:col>6</xdr:col>
      <xdr:colOff>123825</xdr:colOff>
      <xdr:row>85</xdr:row>
      <xdr:rowOff>161925</xdr:rowOff>
    </xdr:from>
    <xdr:to>
      <xdr:col>7</xdr:col>
      <xdr:colOff>914400</xdr:colOff>
      <xdr:row>90</xdr:row>
      <xdr:rowOff>9525</xdr:rowOff>
    </xdr:to>
    <xdr:sp>
      <xdr:nvSpPr>
        <xdr:cNvPr id="5" name="ZoneTexte 12"/>
        <xdr:cNvSpPr txBox="1">
          <a:spLocks noChangeArrowheads="1"/>
        </xdr:cNvSpPr>
      </xdr:nvSpPr>
      <xdr:spPr>
        <a:xfrm>
          <a:off x="7353300" y="18669000"/>
          <a:ext cx="2333625" cy="8001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29 à 34
</a:t>
          </a:r>
        </a:p>
      </xdr:txBody>
    </xdr:sp>
    <xdr:clientData/>
  </xdr:twoCellAnchor>
  <xdr:twoCellAnchor>
    <xdr:from>
      <xdr:col>6</xdr:col>
      <xdr:colOff>381000</xdr:colOff>
      <xdr:row>0</xdr:row>
      <xdr:rowOff>200025</xdr:rowOff>
    </xdr:from>
    <xdr:to>
      <xdr:col>7</xdr:col>
      <xdr:colOff>409575</xdr:colOff>
      <xdr:row>4</xdr:row>
      <xdr:rowOff>142875</xdr:rowOff>
    </xdr:to>
    <xdr:sp>
      <xdr:nvSpPr>
        <xdr:cNvPr id="6" name="Plaque 14">
          <a:hlinkClick r:id="rId1"/>
        </xdr:cNvPr>
        <xdr:cNvSpPr>
          <a:spLocks/>
        </xdr:cNvSpPr>
      </xdr:nvSpPr>
      <xdr:spPr>
        <a:xfrm>
          <a:off x="7610475" y="200025"/>
          <a:ext cx="1571625" cy="8858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104775</xdr:colOff>
      <xdr:row>74</xdr:row>
      <xdr:rowOff>104775</xdr:rowOff>
    </xdr:from>
    <xdr:to>
      <xdr:col>7</xdr:col>
      <xdr:colOff>866775</xdr:colOff>
      <xdr:row>78</xdr:row>
      <xdr:rowOff>76200</xdr:rowOff>
    </xdr:to>
    <xdr:sp>
      <xdr:nvSpPr>
        <xdr:cNvPr id="7" name="ZoneTexte 15"/>
        <xdr:cNvSpPr txBox="1">
          <a:spLocks noChangeArrowheads="1"/>
        </xdr:cNvSpPr>
      </xdr:nvSpPr>
      <xdr:spPr>
        <a:xfrm>
          <a:off x="7334250" y="16516350"/>
          <a:ext cx="2305050" cy="7334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16 à 27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47625</xdr:colOff>
      <xdr:row>5</xdr:row>
      <xdr:rowOff>0</xdr:rowOff>
    </xdr:from>
    <xdr:to>
      <xdr:col>7</xdr:col>
      <xdr:colOff>857250</xdr:colOff>
      <xdr:row>12</xdr:row>
      <xdr:rowOff>133350</xdr:rowOff>
    </xdr:to>
    <xdr:sp>
      <xdr:nvSpPr>
        <xdr:cNvPr id="8" name="ZoneTexte 18"/>
        <xdr:cNvSpPr txBox="1">
          <a:spLocks noChangeArrowheads="1"/>
        </xdr:cNvSpPr>
      </xdr:nvSpPr>
      <xdr:spPr>
        <a:xfrm>
          <a:off x="7277100" y="1257300"/>
          <a:ext cx="2352675" cy="16192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toutes informations concernant l'utilisation de ce document :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06 23 02 49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jacques.guigue40@sfr.fr</a:t>
          </a:r>
        </a:p>
      </xdr:txBody>
    </xdr:sp>
    <xdr:clientData/>
  </xdr:twoCellAnchor>
  <xdr:twoCellAnchor>
    <xdr:from>
      <xdr:col>6</xdr:col>
      <xdr:colOff>38100</xdr:colOff>
      <xdr:row>15</xdr:row>
      <xdr:rowOff>47625</xdr:rowOff>
    </xdr:from>
    <xdr:to>
      <xdr:col>7</xdr:col>
      <xdr:colOff>781050</xdr:colOff>
      <xdr:row>25</xdr:row>
      <xdr:rowOff>9525</xdr:rowOff>
    </xdr:to>
    <xdr:sp>
      <xdr:nvSpPr>
        <xdr:cNvPr id="9" name="ZoneTexte 20"/>
        <xdr:cNvSpPr txBox="1">
          <a:spLocks noChangeArrowheads="1"/>
        </xdr:cNvSpPr>
      </xdr:nvSpPr>
      <xdr:spPr>
        <a:xfrm>
          <a:off x="7267575" y="3476625"/>
          <a:ext cx="2286000" cy="20574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D7, D8, D9, D10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C15, C17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remplies automatiquement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B20, B21, B22
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croix sont mises automatiquement</a:t>
          </a:r>
        </a:p>
      </xdr:txBody>
    </xdr:sp>
    <xdr:clientData/>
  </xdr:twoCellAnchor>
  <xdr:twoCellAnchor>
    <xdr:from>
      <xdr:col>6</xdr:col>
      <xdr:colOff>38100</xdr:colOff>
      <xdr:row>25</xdr:row>
      <xdr:rowOff>219075</xdr:rowOff>
    </xdr:from>
    <xdr:to>
      <xdr:col>8</xdr:col>
      <xdr:colOff>438150</xdr:colOff>
      <xdr:row>27</xdr:row>
      <xdr:rowOff>266700</xdr:rowOff>
    </xdr:to>
    <xdr:sp>
      <xdr:nvSpPr>
        <xdr:cNvPr id="10" name="ZoneTexte 21"/>
        <xdr:cNvSpPr txBox="1">
          <a:spLocks noChangeArrowheads="1"/>
        </xdr:cNvSpPr>
      </xdr:nvSpPr>
      <xdr:spPr>
        <a:xfrm>
          <a:off x="7267575" y="5743575"/>
          <a:ext cx="2924175" cy="552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Présence du délégué souhaitée , sinon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présence obligatoire d' un officiel du Comite Régional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du Comité Départemental</a:t>
          </a:r>
        </a:p>
      </xdr:txBody>
    </xdr:sp>
    <xdr:clientData/>
  </xdr:twoCellAnchor>
  <xdr:oneCellAnchor>
    <xdr:from>
      <xdr:col>6</xdr:col>
      <xdr:colOff>57150</xdr:colOff>
      <xdr:row>32</xdr:row>
      <xdr:rowOff>0</xdr:rowOff>
    </xdr:from>
    <xdr:ext cx="2352675" cy="1524000"/>
    <xdr:sp>
      <xdr:nvSpPr>
        <xdr:cNvPr id="11" name="ZoneTexte 22"/>
        <xdr:cNvSpPr txBox="1">
          <a:spLocks noChangeArrowheads="1"/>
        </xdr:cNvSpPr>
      </xdr:nvSpPr>
      <xdr:spPr>
        <a:xfrm>
          <a:off x="7286625" y="7067550"/>
          <a:ext cx="2352675" cy="152400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76200</xdr:colOff>
      <xdr:row>47</xdr:row>
      <xdr:rowOff>9525</xdr:rowOff>
    </xdr:from>
    <xdr:to>
      <xdr:col>7</xdr:col>
      <xdr:colOff>895350</xdr:colOff>
      <xdr:row>61</xdr:row>
      <xdr:rowOff>0</xdr:rowOff>
    </xdr:to>
    <xdr:sp>
      <xdr:nvSpPr>
        <xdr:cNvPr id="12" name="ZoneTexte 24"/>
        <xdr:cNvSpPr txBox="1">
          <a:spLocks noChangeArrowheads="1"/>
        </xdr:cNvSpPr>
      </xdr:nvSpPr>
      <xdr:spPr>
        <a:xfrm>
          <a:off x="7305675" y="11277600"/>
          <a:ext cx="2362200" cy="26574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lignes 48 à 71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6</xdr:col>
      <xdr:colOff>47625</xdr:colOff>
      <xdr:row>118</xdr:row>
      <xdr:rowOff>0</xdr:rowOff>
    </xdr:from>
    <xdr:ext cx="2343150" cy="1400175"/>
    <xdr:sp>
      <xdr:nvSpPr>
        <xdr:cNvPr id="13" name="ZoneTexte 25"/>
        <xdr:cNvSpPr txBox="1">
          <a:spLocks noChangeArrowheads="1"/>
        </xdr:cNvSpPr>
      </xdr:nvSpPr>
      <xdr:spPr>
        <a:xfrm>
          <a:off x="7277100" y="25774650"/>
          <a:ext cx="2343150" cy="1400175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 DES INDEMNITES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rien noter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cela se fait automatiquement </a:t>
          </a:r>
        </a:p>
      </xdr:txBody>
    </xdr:sp>
    <xdr:clientData/>
  </xdr:oneCellAnchor>
  <xdr:twoCellAnchor>
    <xdr:from>
      <xdr:col>6</xdr:col>
      <xdr:colOff>142875</xdr:colOff>
      <xdr:row>146</xdr:row>
      <xdr:rowOff>247650</xdr:rowOff>
    </xdr:from>
    <xdr:to>
      <xdr:col>7</xdr:col>
      <xdr:colOff>838200</xdr:colOff>
      <xdr:row>152</xdr:row>
      <xdr:rowOff>19050</xdr:rowOff>
    </xdr:to>
    <xdr:sp>
      <xdr:nvSpPr>
        <xdr:cNvPr id="14" name="ZoneTexte 26"/>
        <xdr:cNvSpPr txBox="1">
          <a:spLocks noChangeArrowheads="1"/>
        </xdr:cNvSpPr>
      </xdr:nvSpPr>
      <xdr:spPr>
        <a:xfrm>
          <a:off x="7372350" y="34347150"/>
          <a:ext cx="2238375" cy="1314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 nom 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banque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Signature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quand vous entrez les résultats du concours. 
</a:t>
          </a:r>
        </a:p>
      </xdr:txBody>
    </xdr:sp>
    <xdr:clientData/>
  </xdr:twoCellAnchor>
  <xdr:twoCellAnchor>
    <xdr:from>
      <xdr:col>6</xdr:col>
      <xdr:colOff>133350</xdr:colOff>
      <xdr:row>171</xdr:row>
      <xdr:rowOff>9525</xdr:rowOff>
    </xdr:from>
    <xdr:to>
      <xdr:col>7</xdr:col>
      <xdr:colOff>942975</xdr:colOff>
      <xdr:row>181</xdr:row>
      <xdr:rowOff>209550</xdr:rowOff>
    </xdr:to>
    <xdr:sp>
      <xdr:nvSpPr>
        <xdr:cNvPr id="15" name="ZoneTexte 28"/>
        <xdr:cNvSpPr txBox="1">
          <a:spLocks noChangeArrowheads="1"/>
        </xdr:cNvSpPr>
      </xdr:nvSpPr>
      <xdr:spPr>
        <a:xfrm>
          <a:off x="7362825" y="38985825"/>
          <a:ext cx="2352675" cy="25431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les ligne 81 à 97  sur ligne 170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</a:p>
      </xdr:txBody>
    </xdr:sp>
    <xdr:clientData/>
  </xdr:twoCellAnchor>
  <xdr:twoCellAnchor>
    <xdr:from>
      <xdr:col>6</xdr:col>
      <xdr:colOff>123825</xdr:colOff>
      <xdr:row>92</xdr:row>
      <xdr:rowOff>9525</xdr:rowOff>
    </xdr:from>
    <xdr:to>
      <xdr:col>7</xdr:col>
      <xdr:colOff>933450</xdr:colOff>
      <xdr:row>95</xdr:row>
      <xdr:rowOff>85725</xdr:rowOff>
    </xdr:to>
    <xdr:sp>
      <xdr:nvSpPr>
        <xdr:cNvPr id="16" name="ZoneTexte 32"/>
        <xdr:cNvSpPr txBox="1">
          <a:spLocks noChangeArrowheads="1"/>
        </xdr:cNvSpPr>
      </xdr:nvSpPr>
      <xdr:spPr>
        <a:xfrm>
          <a:off x="7353300" y="19850100"/>
          <a:ext cx="2352675" cy="6477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36 à 38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171450</xdr:colOff>
      <xdr:row>96</xdr:row>
      <xdr:rowOff>0</xdr:rowOff>
    </xdr:from>
    <xdr:to>
      <xdr:col>8</xdr:col>
      <xdr:colOff>0</xdr:colOff>
      <xdr:row>99</xdr:row>
      <xdr:rowOff>47625</xdr:rowOff>
    </xdr:to>
    <xdr:sp>
      <xdr:nvSpPr>
        <xdr:cNvPr id="17" name="ZoneTexte 33"/>
        <xdr:cNvSpPr txBox="1">
          <a:spLocks noChangeArrowheads="1"/>
        </xdr:cNvSpPr>
      </xdr:nvSpPr>
      <xdr:spPr>
        <a:xfrm>
          <a:off x="7400925" y="20602575"/>
          <a:ext cx="2352675" cy="6191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40 à 42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152400</xdr:rowOff>
    </xdr:from>
    <xdr:to>
      <xdr:col>1</xdr:col>
      <xdr:colOff>609600</xdr:colOff>
      <xdr:row>4</xdr:row>
      <xdr:rowOff>66675</xdr:rowOff>
    </xdr:to>
    <xdr:pic>
      <xdr:nvPicPr>
        <xdr:cNvPr id="18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2400"/>
          <a:ext cx="1533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10</xdr:row>
      <xdr:rowOff>123825</xdr:rowOff>
    </xdr:from>
    <xdr:to>
      <xdr:col>10</xdr:col>
      <xdr:colOff>685800</xdr:colOff>
      <xdr:row>15</xdr:row>
      <xdr:rowOff>104775</xdr:rowOff>
    </xdr:to>
    <xdr:sp>
      <xdr:nvSpPr>
        <xdr:cNvPr id="1" name="Plaque 2">
          <a:hlinkClick r:id="rId1"/>
        </xdr:cNvPr>
        <xdr:cNvSpPr>
          <a:spLocks/>
        </xdr:cNvSpPr>
      </xdr:nvSpPr>
      <xdr:spPr>
        <a:xfrm>
          <a:off x="7400925" y="2190750"/>
          <a:ext cx="1771650" cy="9715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COMPTE RENDU</a:t>
          </a:r>
        </a:p>
      </xdr:txBody>
    </xdr:sp>
    <xdr:clientData/>
  </xdr:twoCellAnchor>
  <xdr:twoCellAnchor>
    <xdr:from>
      <xdr:col>8</xdr:col>
      <xdr:colOff>600075</xdr:colOff>
      <xdr:row>15</xdr:row>
      <xdr:rowOff>180975</xdr:rowOff>
    </xdr:from>
    <xdr:to>
      <xdr:col>10</xdr:col>
      <xdr:colOff>704850</xdr:colOff>
      <xdr:row>20</xdr:row>
      <xdr:rowOff>85725</xdr:rowOff>
    </xdr:to>
    <xdr:sp>
      <xdr:nvSpPr>
        <xdr:cNvPr id="2" name="Plaque 3">
          <a:hlinkClick r:id="rId2"/>
        </xdr:cNvPr>
        <xdr:cNvSpPr>
          <a:spLocks/>
        </xdr:cNvSpPr>
      </xdr:nvSpPr>
      <xdr:spPr>
        <a:xfrm>
          <a:off x="7410450" y="3238500"/>
          <a:ext cx="1781175" cy="1038225"/>
        </a:xfrm>
        <a:prstGeom prst="bevel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AFFICHE</a:t>
          </a:r>
        </a:p>
      </xdr:txBody>
    </xdr:sp>
    <xdr:clientData/>
  </xdr:twoCellAnchor>
  <xdr:twoCellAnchor>
    <xdr:from>
      <xdr:col>6</xdr:col>
      <xdr:colOff>104775</xdr:colOff>
      <xdr:row>21</xdr:row>
      <xdr:rowOff>114300</xdr:rowOff>
    </xdr:from>
    <xdr:to>
      <xdr:col>10</xdr:col>
      <xdr:colOff>771525</xdr:colOff>
      <xdr:row>31</xdr:row>
      <xdr:rowOff>171450</xdr:rowOff>
    </xdr:to>
    <xdr:sp>
      <xdr:nvSpPr>
        <xdr:cNvPr id="3" name="ZoneTexte 12"/>
        <xdr:cNvSpPr txBox="1">
          <a:spLocks noChangeArrowheads="1"/>
        </xdr:cNvSpPr>
      </xdr:nvSpPr>
      <xdr:spPr>
        <a:xfrm>
          <a:off x="5343525" y="4495800"/>
          <a:ext cx="3914775" cy="2343150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2 :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3, 4, 5, 6 : Numéro du National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CDE 7 : Lieu du National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8 : Nom du responsable de l'organisation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H 17: Mettre une croix si vous ne payez pas la 2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partie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I2 : dotation de l'Organisateur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I6 :  Le nombre d'équipe engagée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F12 :  3 choix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Individuel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doublettes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triplettes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C23 : Premier tour non payé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C24 à C32 : Répartition progressive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1</xdr:row>
      <xdr:rowOff>85725</xdr:rowOff>
    </xdr:from>
    <xdr:to>
      <xdr:col>4</xdr:col>
      <xdr:colOff>523875</xdr:colOff>
      <xdr:row>6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81000"/>
          <a:ext cx="1495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7</xdr:row>
      <xdr:rowOff>66675</xdr:rowOff>
    </xdr:from>
    <xdr:to>
      <xdr:col>9</xdr:col>
      <xdr:colOff>209550</xdr:colOff>
      <xdr:row>12</xdr:row>
      <xdr:rowOff>28575</xdr:rowOff>
    </xdr:to>
    <xdr:sp>
      <xdr:nvSpPr>
        <xdr:cNvPr id="2" name="Plaque 2">
          <a:hlinkClick r:id="rId2"/>
        </xdr:cNvPr>
        <xdr:cNvSpPr>
          <a:spLocks/>
        </xdr:cNvSpPr>
      </xdr:nvSpPr>
      <xdr:spPr>
        <a:xfrm>
          <a:off x="9753600" y="2019300"/>
          <a:ext cx="2209800" cy="11811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13</xdr:row>
      <xdr:rowOff>85725</xdr:rowOff>
    </xdr:from>
    <xdr:to>
      <xdr:col>7</xdr:col>
      <xdr:colOff>895350</xdr:colOff>
      <xdr:row>15</xdr:row>
      <xdr:rowOff>76200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7229475" y="3057525"/>
          <a:ext cx="2333625" cy="4476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renseigne uniquement les cellules rosées
</a:t>
          </a:r>
        </a:p>
      </xdr:txBody>
    </xdr:sp>
    <xdr:clientData/>
  </xdr:twoCellAnchor>
  <xdr:twoCellAnchor>
    <xdr:from>
      <xdr:col>6</xdr:col>
      <xdr:colOff>238125</xdr:colOff>
      <xdr:row>25</xdr:row>
      <xdr:rowOff>209550</xdr:rowOff>
    </xdr:from>
    <xdr:to>
      <xdr:col>8</xdr:col>
      <xdr:colOff>447675</xdr:colOff>
      <xdr:row>28</xdr:row>
      <xdr:rowOff>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7362825" y="5734050"/>
          <a:ext cx="2733675" cy="5715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Présence du délégué souhaitée , sinon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présence obligatoire d' un officiel du Comite Régional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du Comité Départemental</a:t>
          </a:r>
        </a:p>
      </xdr:txBody>
    </xdr:sp>
    <xdr:clientData/>
  </xdr:twoCellAnchor>
  <xdr:twoCellAnchor>
    <xdr:from>
      <xdr:col>6</xdr:col>
      <xdr:colOff>123825</xdr:colOff>
      <xdr:row>187</xdr:row>
      <xdr:rowOff>180975</xdr:rowOff>
    </xdr:from>
    <xdr:to>
      <xdr:col>7</xdr:col>
      <xdr:colOff>876300</xdr:colOff>
      <xdr:row>198</xdr:row>
      <xdr:rowOff>190500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7248525" y="42138600"/>
          <a:ext cx="2295525" cy="22479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104 à 151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228600</xdr:colOff>
      <xdr:row>47</xdr:row>
      <xdr:rowOff>171450</xdr:rowOff>
    </xdr:from>
    <xdr:to>
      <xdr:col>8</xdr:col>
      <xdr:colOff>66675</xdr:colOff>
      <xdr:row>61</xdr:row>
      <xdr:rowOff>161925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7353300" y="11249025"/>
          <a:ext cx="2362200" cy="26574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lignes 48 à 71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6</xdr:col>
      <xdr:colOff>47625</xdr:colOff>
      <xdr:row>116</xdr:row>
      <xdr:rowOff>47625</xdr:rowOff>
    </xdr:from>
    <xdr:ext cx="2343150" cy="1400175"/>
    <xdr:sp>
      <xdr:nvSpPr>
        <xdr:cNvPr id="5" name="ZoneTexte 6"/>
        <xdr:cNvSpPr txBox="1">
          <a:spLocks noChangeArrowheads="1"/>
        </xdr:cNvSpPr>
      </xdr:nvSpPr>
      <xdr:spPr>
        <a:xfrm>
          <a:off x="7172325" y="24822150"/>
          <a:ext cx="2343150" cy="1400175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 DES INDEMNITES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rien noter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cela se fait automatiquement </a:t>
          </a:r>
        </a:p>
      </xdr:txBody>
    </xdr:sp>
    <xdr:clientData/>
  </xdr:oneCellAnchor>
  <xdr:twoCellAnchor>
    <xdr:from>
      <xdr:col>6</xdr:col>
      <xdr:colOff>123825</xdr:colOff>
      <xdr:row>133</xdr:row>
      <xdr:rowOff>142875</xdr:rowOff>
    </xdr:from>
    <xdr:to>
      <xdr:col>7</xdr:col>
      <xdr:colOff>819150</xdr:colOff>
      <xdr:row>138</xdr:row>
      <xdr:rowOff>171450</xdr:rowOff>
    </xdr:to>
    <xdr:sp>
      <xdr:nvSpPr>
        <xdr:cNvPr id="6" name="ZoneTexte 9"/>
        <xdr:cNvSpPr txBox="1">
          <a:spLocks noChangeArrowheads="1"/>
        </xdr:cNvSpPr>
      </xdr:nvSpPr>
      <xdr:spPr>
        <a:xfrm>
          <a:off x="7248525" y="30108525"/>
          <a:ext cx="2238375" cy="1314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Notez les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chèques et les coordonnées de la banque.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quand vous entrez les résultats du concours. 
</a:t>
          </a:r>
        </a:p>
      </xdr:txBody>
    </xdr:sp>
    <xdr:clientData/>
  </xdr:twoCellAnchor>
  <xdr:oneCellAnchor>
    <xdr:from>
      <xdr:col>6</xdr:col>
      <xdr:colOff>238125</xdr:colOff>
      <xdr:row>32</xdr:row>
      <xdr:rowOff>19050</xdr:rowOff>
    </xdr:from>
    <xdr:ext cx="2352675" cy="1504950"/>
    <xdr:sp>
      <xdr:nvSpPr>
        <xdr:cNvPr id="7" name="ZoneTexte 8"/>
        <xdr:cNvSpPr txBox="1">
          <a:spLocks noChangeArrowheads="1"/>
        </xdr:cNvSpPr>
      </xdr:nvSpPr>
      <xdr:spPr>
        <a:xfrm>
          <a:off x="7362825" y="7086600"/>
          <a:ext cx="2352675" cy="150495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257175</xdr:colOff>
      <xdr:row>39</xdr:row>
      <xdr:rowOff>19050</xdr:rowOff>
    </xdr:from>
    <xdr:to>
      <xdr:col>8</xdr:col>
      <xdr:colOff>342900</xdr:colOff>
      <xdr:row>39</xdr:row>
      <xdr:rowOff>600075</xdr:rowOff>
    </xdr:to>
    <xdr:sp>
      <xdr:nvSpPr>
        <xdr:cNvPr id="8" name="ZoneTexte 10"/>
        <xdr:cNvSpPr txBox="1">
          <a:spLocks noChangeArrowheads="1"/>
        </xdr:cNvSpPr>
      </xdr:nvSpPr>
      <xdr:spPr>
        <a:xfrm>
          <a:off x="7381875" y="9401175"/>
          <a:ext cx="2609850" cy="5810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Donner succinctement  votre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avis sur l'organisation.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 détails seront notés sur l'évaluation
</a:t>
          </a:r>
        </a:p>
      </xdr:txBody>
    </xdr:sp>
    <xdr:clientData/>
  </xdr:twoCellAnchor>
  <xdr:twoCellAnchor>
    <xdr:from>
      <xdr:col>6</xdr:col>
      <xdr:colOff>133350</xdr:colOff>
      <xdr:row>5</xdr:row>
      <xdr:rowOff>19050</xdr:rowOff>
    </xdr:from>
    <xdr:to>
      <xdr:col>7</xdr:col>
      <xdr:colOff>942975</xdr:colOff>
      <xdr:row>11</xdr:row>
      <xdr:rowOff>76200</xdr:rowOff>
    </xdr:to>
    <xdr:sp>
      <xdr:nvSpPr>
        <xdr:cNvPr id="9" name="ZoneTexte 12"/>
        <xdr:cNvSpPr txBox="1">
          <a:spLocks noChangeArrowheads="1"/>
        </xdr:cNvSpPr>
      </xdr:nvSpPr>
      <xdr:spPr>
        <a:xfrm>
          <a:off x="7258050" y="1276350"/>
          <a:ext cx="2352675" cy="1314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toutes informations concernant l'utilisation de ce document :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06 23 02 49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jacques.guigue40@sfr.fr</a:t>
          </a:r>
        </a:p>
      </xdr:txBody>
    </xdr:sp>
    <xdr:clientData/>
  </xdr:twoCellAnchor>
  <xdr:twoCellAnchor>
    <xdr:from>
      <xdr:col>6</xdr:col>
      <xdr:colOff>133350</xdr:colOff>
      <xdr:row>166</xdr:row>
      <xdr:rowOff>142875</xdr:rowOff>
    </xdr:from>
    <xdr:to>
      <xdr:col>7</xdr:col>
      <xdr:colOff>942975</xdr:colOff>
      <xdr:row>177</xdr:row>
      <xdr:rowOff>114300</xdr:rowOff>
    </xdr:to>
    <xdr:sp>
      <xdr:nvSpPr>
        <xdr:cNvPr id="10" name="ZoneTexte 13"/>
        <xdr:cNvSpPr txBox="1">
          <a:spLocks noChangeArrowheads="1"/>
        </xdr:cNvSpPr>
      </xdr:nvSpPr>
      <xdr:spPr>
        <a:xfrm>
          <a:off x="7258050" y="37137975"/>
          <a:ext cx="2352675" cy="25431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les ligne 80 à 97  sur ligne 167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</a:p>
      </xdr:txBody>
    </xdr:sp>
    <xdr:clientData/>
  </xdr:twoCellAnchor>
  <xdr:twoCellAnchor>
    <xdr:from>
      <xdr:col>6</xdr:col>
      <xdr:colOff>161925</xdr:colOff>
      <xdr:row>91</xdr:row>
      <xdr:rowOff>28575</xdr:rowOff>
    </xdr:from>
    <xdr:to>
      <xdr:col>7</xdr:col>
      <xdr:colOff>952500</xdr:colOff>
      <xdr:row>94</xdr:row>
      <xdr:rowOff>142875</xdr:rowOff>
    </xdr:to>
    <xdr:sp>
      <xdr:nvSpPr>
        <xdr:cNvPr id="11" name="ZoneTexte 14"/>
        <xdr:cNvSpPr txBox="1">
          <a:spLocks noChangeArrowheads="1"/>
        </xdr:cNvSpPr>
      </xdr:nvSpPr>
      <xdr:spPr>
        <a:xfrm>
          <a:off x="7286625" y="19411950"/>
          <a:ext cx="2333625" cy="6477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36 à 38
</a:t>
          </a:r>
        </a:p>
      </xdr:txBody>
    </xdr:sp>
    <xdr:clientData/>
  </xdr:twoCellAnchor>
  <xdr:twoCellAnchor>
    <xdr:from>
      <xdr:col>6</xdr:col>
      <xdr:colOff>180975</xdr:colOff>
      <xdr:row>18</xdr:row>
      <xdr:rowOff>209550</xdr:rowOff>
    </xdr:from>
    <xdr:to>
      <xdr:col>7</xdr:col>
      <xdr:colOff>771525</xdr:colOff>
      <xdr:row>22</xdr:row>
      <xdr:rowOff>161925</xdr:rowOff>
    </xdr:to>
    <xdr:sp>
      <xdr:nvSpPr>
        <xdr:cNvPr id="12" name="ZoneTexte 15"/>
        <xdr:cNvSpPr txBox="1">
          <a:spLocks noChangeArrowheads="1"/>
        </xdr:cNvSpPr>
      </xdr:nvSpPr>
      <xdr:spPr>
        <a:xfrm>
          <a:off x="7305675" y="4324350"/>
          <a:ext cx="2133600" cy="8667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Cellules C20, C21, C22
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croix sont mises automatiquement</a:t>
          </a:r>
        </a:p>
      </xdr:txBody>
    </xdr:sp>
    <xdr:clientData/>
  </xdr:twoCellAnchor>
  <xdr:twoCellAnchor>
    <xdr:from>
      <xdr:col>6</xdr:col>
      <xdr:colOff>571500</xdr:colOff>
      <xdr:row>0</xdr:row>
      <xdr:rowOff>180975</xdr:rowOff>
    </xdr:from>
    <xdr:to>
      <xdr:col>7</xdr:col>
      <xdr:colOff>428625</xdr:colOff>
      <xdr:row>4</xdr:row>
      <xdr:rowOff>190500</xdr:rowOff>
    </xdr:to>
    <xdr:sp>
      <xdr:nvSpPr>
        <xdr:cNvPr id="13" name="Plaque 1">
          <a:hlinkClick r:id="rId1"/>
        </xdr:cNvPr>
        <xdr:cNvSpPr>
          <a:spLocks/>
        </xdr:cNvSpPr>
      </xdr:nvSpPr>
      <xdr:spPr>
        <a:xfrm>
          <a:off x="7696200" y="180975"/>
          <a:ext cx="1400175" cy="9525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152400</xdr:colOff>
      <xdr:row>74</xdr:row>
      <xdr:rowOff>123825</xdr:rowOff>
    </xdr:from>
    <xdr:to>
      <xdr:col>7</xdr:col>
      <xdr:colOff>914400</xdr:colOff>
      <xdr:row>78</xdr:row>
      <xdr:rowOff>95250</xdr:rowOff>
    </xdr:to>
    <xdr:sp>
      <xdr:nvSpPr>
        <xdr:cNvPr id="14" name="ZoneTexte 16"/>
        <xdr:cNvSpPr txBox="1">
          <a:spLocks noChangeArrowheads="1"/>
        </xdr:cNvSpPr>
      </xdr:nvSpPr>
      <xdr:spPr>
        <a:xfrm>
          <a:off x="7277100" y="16306800"/>
          <a:ext cx="2305050" cy="7334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16 à 27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133350</xdr:colOff>
      <xdr:row>95</xdr:row>
      <xdr:rowOff>38100</xdr:rowOff>
    </xdr:from>
    <xdr:to>
      <xdr:col>7</xdr:col>
      <xdr:colOff>942975</xdr:colOff>
      <xdr:row>98</xdr:row>
      <xdr:rowOff>114300</xdr:rowOff>
    </xdr:to>
    <xdr:sp>
      <xdr:nvSpPr>
        <xdr:cNvPr id="15" name="ZoneTexte 17"/>
        <xdr:cNvSpPr txBox="1">
          <a:spLocks noChangeArrowheads="1"/>
        </xdr:cNvSpPr>
      </xdr:nvSpPr>
      <xdr:spPr>
        <a:xfrm>
          <a:off x="7258050" y="20145375"/>
          <a:ext cx="2352675" cy="5715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40 à 42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171450</xdr:colOff>
      <xdr:row>85</xdr:row>
      <xdr:rowOff>152400</xdr:rowOff>
    </xdr:from>
    <xdr:to>
      <xdr:col>7</xdr:col>
      <xdr:colOff>933450</xdr:colOff>
      <xdr:row>89</xdr:row>
      <xdr:rowOff>123825</xdr:rowOff>
    </xdr:to>
    <xdr:sp>
      <xdr:nvSpPr>
        <xdr:cNvPr id="16" name="ZoneTexte 18"/>
        <xdr:cNvSpPr txBox="1">
          <a:spLocks noChangeArrowheads="1"/>
        </xdr:cNvSpPr>
      </xdr:nvSpPr>
      <xdr:spPr>
        <a:xfrm>
          <a:off x="7296150" y="18392775"/>
          <a:ext cx="2305050" cy="7334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29 à 34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114300</xdr:rowOff>
    </xdr:from>
    <xdr:to>
      <xdr:col>1</xdr:col>
      <xdr:colOff>28575</xdr:colOff>
      <xdr:row>4</xdr:row>
      <xdr:rowOff>104775</xdr:rowOff>
    </xdr:to>
    <xdr:pic>
      <xdr:nvPicPr>
        <xdr:cNvPr id="17" name="Imag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14300"/>
          <a:ext cx="1504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10</xdr:row>
      <xdr:rowOff>85725</xdr:rowOff>
    </xdr:from>
    <xdr:to>
      <xdr:col>10</xdr:col>
      <xdr:colOff>552450</xdr:colOff>
      <xdr:row>14</xdr:row>
      <xdr:rowOff>133350</xdr:rowOff>
    </xdr:to>
    <xdr:sp>
      <xdr:nvSpPr>
        <xdr:cNvPr id="1" name="Plaque 4">
          <a:hlinkClick r:id="rId1"/>
        </xdr:cNvPr>
        <xdr:cNvSpPr>
          <a:spLocks/>
        </xdr:cNvSpPr>
      </xdr:nvSpPr>
      <xdr:spPr>
        <a:xfrm>
          <a:off x="8020050" y="2171700"/>
          <a:ext cx="1438275" cy="8477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COMPTE RENDU</a:t>
          </a:r>
        </a:p>
      </xdr:txBody>
    </xdr:sp>
    <xdr:clientData/>
  </xdr:twoCellAnchor>
  <xdr:twoCellAnchor>
    <xdr:from>
      <xdr:col>8</xdr:col>
      <xdr:colOff>561975</xdr:colOff>
      <xdr:row>15</xdr:row>
      <xdr:rowOff>95250</xdr:rowOff>
    </xdr:from>
    <xdr:to>
      <xdr:col>10</xdr:col>
      <xdr:colOff>552450</xdr:colOff>
      <xdr:row>19</xdr:row>
      <xdr:rowOff>95250</xdr:rowOff>
    </xdr:to>
    <xdr:sp>
      <xdr:nvSpPr>
        <xdr:cNvPr id="2" name="Plaque 5">
          <a:hlinkClick r:id="rId2"/>
        </xdr:cNvPr>
        <xdr:cNvSpPr>
          <a:spLocks/>
        </xdr:cNvSpPr>
      </xdr:nvSpPr>
      <xdr:spPr>
        <a:xfrm>
          <a:off x="8039100" y="3181350"/>
          <a:ext cx="1419225" cy="857250"/>
        </a:xfrm>
        <a:prstGeom prst="bevel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AFFICHE</a:t>
          </a:r>
        </a:p>
      </xdr:txBody>
    </xdr:sp>
    <xdr:clientData/>
  </xdr:twoCellAnchor>
  <xdr:twoCellAnchor>
    <xdr:from>
      <xdr:col>5</xdr:col>
      <xdr:colOff>38100</xdr:colOff>
      <xdr:row>20</xdr:row>
      <xdr:rowOff>0</xdr:rowOff>
    </xdr:from>
    <xdr:to>
      <xdr:col>10</xdr:col>
      <xdr:colOff>114300</xdr:colOff>
      <xdr:row>30</xdr:row>
      <xdr:rowOff>47625</xdr:rowOff>
    </xdr:to>
    <xdr:sp>
      <xdr:nvSpPr>
        <xdr:cNvPr id="3" name="ZoneTexte 6"/>
        <xdr:cNvSpPr txBox="1">
          <a:spLocks noChangeArrowheads="1"/>
        </xdr:cNvSpPr>
      </xdr:nvSpPr>
      <xdr:spPr>
        <a:xfrm>
          <a:off x="4924425" y="4171950"/>
          <a:ext cx="4095750" cy="2447925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2 :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3, 4, 5, 6 : Numéro du National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CDE 7 : Lieu du National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8 : Nom du responsable de l'organisation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H17 : Mettre une croix si vous ne payez pas la 3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partie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I2 : La dotation de l'Organisateur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I6 :  Le nombre d'équipe engagée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F12 :  3 choix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Individuel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doublettes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triplettes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C23 &amp; C24 : Premiers tours non payés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C25 à C33 : Répartition progressive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1</xdr:row>
      <xdr:rowOff>180975</xdr:rowOff>
    </xdr:from>
    <xdr:to>
      <xdr:col>4</xdr:col>
      <xdr:colOff>866775</xdr:colOff>
      <xdr:row>6</xdr:row>
      <xdr:rowOff>95250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76250"/>
          <a:ext cx="18478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2</xdr:row>
      <xdr:rowOff>114300</xdr:rowOff>
    </xdr:from>
    <xdr:to>
      <xdr:col>7</xdr:col>
      <xdr:colOff>333375</xdr:colOff>
      <xdr:row>7</xdr:row>
      <xdr:rowOff>38100</xdr:rowOff>
    </xdr:to>
    <xdr:sp>
      <xdr:nvSpPr>
        <xdr:cNvPr id="2" name="Plaque 4">
          <a:hlinkClick r:id="rId2"/>
        </xdr:cNvPr>
        <xdr:cNvSpPr>
          <a:spLocks/>
        </xdr:cNvSpPr>
      </xdr:nvSpPr>
      <xdr:spPr>
        <a:xfrm>
          <a:off x="8839200" y="685800"/>
          <a:ext cx="1724025" cy="13049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12</xdr:row>
      <xdr:rowOff>190500</xdr:rowOff>
    </xdr:from>
    <xdr:to>
      <xdr:col>7</xdr:col>
      <xdr:colOff>933450</xdr:colOff>
      <xdr:row>14</xdr:row>
      <xdr:rowOff>180975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400925" y="2933700"/>
          <a:ext cx="2333625" cy="4476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renseigne uniquement                  les cellules rosées
</a:t>
          </a:r>
        </a:p>
      </xdr:txBody>
    </xdr:sp>
    <xdr:clientData/>
  </xdr:twoCellAnchor>
  <xdr:twoCellAnchor>
    <xdr:from>
      <xdr:col>6</xdr:col>
      <xdr:colOff>123825</xdr:colOff>
      <xdr:row>192</xdr:row>
      <xdr:rowOff>180975</xdr:rowOff>
    </xdr:from>
    <xdr:to>
      <xdr:col>7</xdr:col>
      <xdr:colOff>876300</xdr:colOff>
      <xdr:row>203</xdr:row>
      <xdr:rowOff>190500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7381875" y="44100750"/>
          <a:ext cx="2295525" cy="22479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104 à 151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123825</xdr:colOff>
      <xdr:row>138</xdr:row>
      <xdr:rowOff>142875</xdr:rowOff>
    </xdr:from>
    <xdr:to>
      <xdr:col>7</xdr:col>
      <xdr:colOff>819150</xdr:colOff>
      <xdr:row>143</xdr:row>
      <xdr:rowOff>171450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7381875" y="32032575"/>
          <a:ext cx="2238375" cy="1314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les 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chèques et les coordonnées de la banque.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quand vous entrez les résultats du concours. 
</a:t>
          </a:r>
        </a:p>
      </xdr:txBody>
    </xdr:sp>
    <xdr:clientData/>
  </xdr:twoCellAnchor>
  <xdr:twoCellAnchor>
    <xdr:from>
      <xdr:col>6</xdr:col>
      <xdr:colOff>161925</xdr:colOff>
      <xdr:row>39</xdr:row>
      <xdr:rowOff>28575</xdr:rowOff>
    </xdr:from>
    <xdr:to>
      <xdr:col>7</xdr:col>
      <xdr:colOff>971550</xdr:colOff>
      <xdr:row>41</xdr:row>
      <xdr:rowOff>38100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7419975" y="9410700"/>
          <a:ext cx="2352675" cy="8667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Donner succinctement  votre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avis sur l'organisation.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 détails seront notés sur l'évaluation
</a:t>
          </a:r>
        </a:p>
      </xdr:txBody>
    </xdr:sp>
    <xdr:clientData/>
  </xdr:twoCellAnchor>
  <xdr:twoCellAnchor>
    <xdr:from>
      <xdr:col>6</xdr:col>
      <xdr:colOff>123825</xdr:colOff>
      <xdr:row>85</xdr:row>
      <xdr:rowOff>161925</xdr:rowOff>
    </xdr:from>
    <xdr:to>
      <xdr:col>7</xdr:col>
      <xdr:colOff>914400</xdr:colOff>
      <xdr:row>90</xdr:row>
      <xdr:rowOff>9525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7381875" y="18459450"/>
          <a:ext cx="2333625" cy="8001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29 à 34
</a:t>
          </a:r>
        </a:p>
      </xdr:txBody>
    </xdr:sp>
    <xdr:clientData/>
  </xdr:twoCellAnchor>
  <xdr:twoCellAnchor>
    <xdr:from>
      <xdr:col>6</xdr:col>
      <xdr:colOff>276225</xdr:colOff>
      <xdr:row>0</xdr:row>
      <xdr:rowOff>161925</xdr:rowOff>
    </xdr:from>
    <xdr:to>
      <xdr:col>7</xdr:col>
      <xdr:colOff>304800</xdr:colOff>
      <xdr:row>4</xdr:row>
      <xdr:rowOff>104775</xdr:rowOff>
    </xdr:to>
    <xdr:sp>
      <xdr:nvSpPr>
        <xdr:cNvPr id="6" name="Plaque 6">
          <a:hlinkClick r:id="rId1"/>
        </xdr:cNvPr>
        <xdr:cNvSpPr>
          <a:spLocks/>
        </xdr:cNvSpPr>
      </xdr:nvSpPr>
      <xdr:spPr>
        <a:xfrm>
          <a:off x="7534275" y="161925"/>
          <a:ext cx="1571625" cy="8858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104775</xdr:colOff>
      <xdr:row>74</xdr:row>
      <xdr:rowOff>104775</xdr:rowOff>
    </xdr:from>
    <xdr:to>
      <xdr:col>7</xdr:col>
      <xdr:colOff>866775</xdr:colOff>
      <xdr:row>78</xdr:row>
      <xdr:rowOff>76200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7362825" y="16344900"/>
          <a:ext cx="2305050" cy="7334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16 à 27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104775</xdr:colOff>
      <xdr:row>4</xdr:row>
      <xdr:rowOff>295275</xdr:rowOff>
    </xdr:from>
    <xdr:to>
      <xdr:col>7</xdr:col>
      <xdr:colOff>914400</xdr:colOff>
      <xdr:row>12</xdr:row>
      <xdr:rowOff>114300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7362825" y="1238250"/>
          <a:ext cx="2352675" cy="16192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toutes informations concernant l'utilisation de ce document :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06 23 02 49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jacques.guigue40@sfr.fr</a:t>
          </a:r>
        </a:p>
      </xdr:txBody>
    </xdr:sp>
    <xdr:clientData/>
  </xdr:twoCellAnchor>
  <xdr:twoCellAnchor>
    <xdr:from>
      <xdr:col>6</xdr:col>
      <xdr:colOff>171450</xdr:colOff>
      <xdr:row>15</xdr:row>
      <xdr:rowOff>47625</xdr:rowOff>
    </xdr:from>
    <xdr:to>
      <xdr:col>7</xdr:col>
      <xdr:colOff>914400</xdr:colOff>
      <xdr:row>25</xdr:row>
      <xdr:rowOff>9525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7429500" y="3476625"/>
          <a:ext cx="2286000" cy="20574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D7, D8, D9, D10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C15, C17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remplies automatiquement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B20, B21, B22
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croix sont mises automatiquement</a:t>
          </a:r>
        </a:p>
      </xdr:txBody>
    </xdr:sp>
    <xdr:clientData/>
  </xdr:twoCellAnchor>
  <xdr:twoCellAnchor>
    <xdr:from>
      <xdr:col>6</xdr:col>
      <xdr:colOff>142875</xdr:colOff>
      <xdr:row>25</xdr:row>
      <xdr:rowOff>200025</xdr:rowOff>
    </xdr:from>
    <xdr:to>
      <xdr:col>8</xdr:col>
      <xdr:colOff>542925</xdr:colOff>
      <xdr:row>27</xdr:row>
      <xdr:rowOff>247650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7400925" y="5724525"/>
          <a:ext cx="2924175" cy="552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Présence du délégué souhaitée , sinon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présence obligatoire d' un officiel du Comite Régional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du Comité Départemental</a:t>
          </a:r>
        </a:p>
      </xdr:txBody>
    </xdr:sp>
    <xdr:clientData/>
  </xdr:twoCellAnchor>
  <xdr:oneCellAnchor>
    <xdr:from>
      <xdr:col>6</xdr:col>
      <xdr:colOff>161925</xdr:colOff>
      <xdr:row>32</xdr:row>
      <xdr:rowOff>28575</xdr:rowOff>
    </xdr:from>
    <xdr:ext cx="2352675" cy="1524000"/>
    <xdr:sp>
      <xdr:nvSpPr>
        <xdr:cNvPr id="11" name="ZoneTexte 11"/>
        <xdr:cNvSpPr txBox="1">
          <a:spLocks noChangeArrowheads="1"/>
        </xdr:cNvSpPr>
      </xdr:nvSpPr>
      <xdr:spPr>
        <a:xfrm>
          <a:off x="7419975" y="7096125"/>
          <a:ext cx="2352675" cy="152400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190500</xdr:colOff>
      <xdr:row>47</xdr:row>
      <xdr:rowOff>38100</xdr:rowOff>
    </xdr:from>
    <xdr:to>
      <xdr:col>8</xdr:col>
      <xdr:colOff>28575</xdr:colOff>
      <xdr:row>61</xdr:row>
      <xdr:rowOff>28575</xdr:rowOff>
    </xdr:to>
    <xdr:sp>
      <xdr:nvSpPr>
        <xdr:cNvPr id="12" name="ZoneTexte 12"/>
        <xdr:cNvSpPr txBox="1">
          <a:spLocks noChangeArrowheads="1"/>
        </xdr:cNvSpPr>
      </xdr:nvSpPr>
      <xdr:spPr>
        <a:xfrm>
          <a:off x="7448550" y="11172825"/>
          <a:ext cx="2362200" cy="26574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lignes 48 à 71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6</xdr:col>
      <xdr:colOff>47625</xdr:colOff>
      <xdr:row>118</xdr:row>
      <xdr:rowOff>0</xdr:rowOff>
    </xdr:from>
    <xdr:ext cx="2343150" cy="1400175"/>
    <xdr:sp>
      <xdr:nvSpPr>
        <xdr:cNvPr id="13" name="ZoneTexte 13"/>
        <xdr:cNvSpPr txBox="1">
          <a:spLocks noChangeArrowheads="1"/>
        </xdr:cNvSpPr>
      </xdr:nvSpPr>
      <xdr:spPr>
        <a:xfrm>
          <a:off x="7305675" y="25441275"/>
          <a:ext cx="2343150" cy="1400175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 DES INDEMNITES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rien noter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cela se fait automatiquement </a:t>
          </a:r>
        </a:p>
      </xdr:txBody>
    </xdr:sp>
    <xdr:clientData/>
  </xdr:oneCellAnchor>
  <xdr:twoCellAnchor>
    <xdr:from>
      <xdr:col>6</xdr:col>
      <xdr:colOff>114300</xdr:colOff>
      <xdr:row>148</xdr:row>
      <xdr:rowOff>0</xdr:rowOff>
    </xdr:from>
    <xdr:to>
      <xdr:col>7</xdr:col>
      <xdr:colOff>809625</xdr:colOff>
      <xdr:row>153</xdr:row>
      <xdr:rowOff>28575</xdr:rowOff>
    </xdr:to>
    <xdr:sp>
      <xdr:nvSpPr>
        <xdr:cNvPr id="14" name="ZoneTexte 14"/>
        <xdr:cNvSpPr txBox="1">
          <a:spLocks noChangeArrowheads="1"/>
        </xdr:cNvSpPr>
      </xdr:nvSpPr>
      <xdr:spPr>
        <a:xfrm>
          <a:off x="7372350" y="34461450"/>
          <a:ext cx="2238375" cy="1314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 nom 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banque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Signature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quand vous entrez les résultats du concours. 
</a:t>
          </a:r>
        </a:p>
      </xdr:txBody>
    </xdr:sp>
    <xdr:clientData/>
  </xdr:twoCellAnchor>
  <xdr:twoCellAnchor>
    <xdr:from>
      <xdr:col>6</xdr:col>
      <xdr:colOff>66675</xdr:colOff>
      <xdr:row>172</xdr:row>
      <xdr:rowOff>0</xdr:rowOff>
    </xdr:from>
    <xdr:to>
      <xdr:col>7</xdr:col>
      <xdr:colOff>876300</xdr:colOff>
      <xdr:row>183</xdr:row>
      <xdr:rowOff>200025</xdr:rowOff>
    </xdr:to>
    <xdr:sp>
      <xdr:nvSpPr>
        <xdr:cNvPr id="15" name="ZoneTexte 15"/>
        <xdr:cNvSpPr txBox="1">
          <a:spLocks noChangeArrowheads="1"/>
        </xdr:cNvSpPr>
      </xdr:nvSpPr>
      <xdr:spPr>
        <a:xfrm>
          <a:off x="7324725" y="39176325"/>
          <a:ext cx="2352675" cy="27813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les ligne 81 à 97  sur ligne 170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</a:p>
      </xdr:txBody>
    </xdr:sp>
    <xdr:clientData/>
  </xdr:twoCellAnchor>
  <xdr:twoCellAnchor>
    <xdr:from>
      <xdr:col>6</xdr:col>
      <xdr:colOff>133350</xdr:colOff>
      <xdr:row>91</xdr:row>
      <xdr:rowOff>152400</xdr:rowOff>
    </xdr:from>
    <xdr:to>
      <xdr:col>7</xdr:col>
      <xdr:colOff>942975</xdr:colOff>
      <xdr:row>95</xdr:row>
      <xdr:rowOff>38100</xdr:rowOff>
    </xdr:to>
    <xdr:sp>
      <xdr:nvSpPr>
        <xdr:cNvPr id="16" name="ZoneTexte 16"/>
        <xdr:cNvSpPr txBox="1">
          <a:spLocks noChangeArrowheads="1"/>
        </xdr:cNvSpPr>
      </xdr:nvSpPr>
      <xdr:spPr>
        <a:xfrm>
          <a:off x="7391400" y="19592925"/>
          <a:ext cx="2352675" cy="6096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36 à 38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142875</xdr:colOff>
      <xdr:row>95</xdr:row>
      <xdr:rowOff>85725</xdr:rowOff>
    </xdr:from>
    <xdr:to>
      <xdr:col>7</xdr:col>
      <xdr:colOff>952500</xdr:colOff>
      <xdr:row>98</xdr:row>
      <xdr:rowOff>123825</xdr:rowOff>
    </xdr:to>
    <xdr:sp>
      <xdr:nvSpPr>
        <xdr:cNvPr id="17" name="ZoneTexte 17"/>
        <xdr:cNvSpPr txBox="1">
          <a:spLocks noChangeArrowheads="1"/>
        </xdr:cNvSpPr>
      </xdr:nvSpPr>
      <xdr:spPr>
        <a:xfrm>
          <a:off x="7400925" y="20250150"/>
          <a:ext cx="2352675" cy="5715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40 à 42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66675</xdr:rowOff>
    </xdr:from>
    <xdr:to>
      <xdr:col>1</xdr:col>
      <xdr:colOff>571500</xdr:colOff>
      <xdr:row>3</xdr:row>
      <xdr:rowOff>95250</xdr:rowOff>
    </xdr:to>
    <xdr:pic>
      <xdr:nvPicPr>
        <xdr:cNvPr id="18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1495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7</xdr:row>
      <xdr:rowOff>142875</xdr:rowOff>
    </xdr:from>
    <xdr:to>
      <xdr:col>10</xdr:col>
      <xdr:colOff>666750</xdr:colOff>
      <xdr:row>12</xdr:row>
      <xdr:rowOff>19050</xdr:rowOff>
    </xdr:to>
    <xdr:sp>
      <xdr:nvSpPr>
        <xdr:cNvPr id="1" name="Plaque 1">
          <a:hlinkClick r:id="rId1"/>
        </xdr:cNvPr>
        <xdr:cNvSpPr>
          <a:spLocks/>
        </xdr:cNvSpPr>
      </xdr:nvSpPr>
      <xdr:spPr>
        <a:xfrm>
          <a:off x="7772400" y="1581150"/>
          <a:ext cx="1562100" cy="8953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COMPTE RENDU</a:t>
          </a:r>
        </a:p>
      </xdr:txBody>
    </xdr:sp>
    <xdr:clientData/>
  </xdr:twoCellAnchor>
  <xdr:twoCellAnchor>
    <xdr:from>
      <xdr:col>9</xdr:col>
      <xdr:colOff>180975</xdr:colOff>
      <xdr:row>12</xdr:row>
      <xdr:rowOff>142875</xdr:rowOff>
    </xdr:from>
    <xdr:to>
      <xdr:col>10</xdr:col>
      <xdr:colOff>666750</xdr:colOff>
      <xdr:row>17</xdr:row>
      <xdr:rowOff>47625</xdr:rowOff>
    </xdr:to>
    <xdr:sp>
      <xdr:nvSpPr>
        <xdr:cNvPr id="2" name="Plaque 2">
          <a:hlinkClick r:id="rId2"/>
        </xdr:cNvPr>
        <xdr:cNvSpPr>
          <a:spLocks/>
        </xdr:cNvSpPr>
      </xdr:nvSpPr>
      <xdr:spPr>
        <a:xfrm>
          <a:off x="7772400" y="2600325"/>
          <a:ext cx="1562100" cy="962025"/>
        </a:xfrm>
        <a:prstGeom prst="bevel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AFFICHE</a:t>
          </a:r>
        </a:p>
      </xdr:txBody>
    </xdr:sp>
    <xdr:clientData/>
  </xdr:twoCellAnchor>
  <xdr:twoCellAnchor>
    <xdr:from>
      <xdr:col>6</xdr:col>
      <xdr:colOff>47625</xdr:colOff>
      <xdr:row>21</xdr:row>
      <xdr:rowOff>19050</xdr:rowOff>
    </xdr:from>
    <xdr:to>
      <xdr:col>10</xdr:col>
      <xdr:colOff>771525</xdr:colOff>
      <xdr:row>31</xdr:row>
      <xdr:rowOff>161925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5286375" y="4400550"/>
          <a:ext cx="4152900" cy="2428875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2 :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3, 4, 5, 6 : Numéro du National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CDE 7 : Lieu du National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8 : Nom du responsable de l'organisation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H 17 : cochez dune croix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 vous ne payez pas la 2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partie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I2 : La dotation de l'Organisateur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I6 :  Le nombre d'équipe engagée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F12 :  3 choix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Individuel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doublettes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triplettes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C23 : Premier tour non payé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C24 à C32 : Répartition progressive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1</xdr:row>
      <xdr:rowOff>133350</xdr:rowOff>
    </xdr:from>
    <xdr:to>
      <xdr:col>4</xdr:col>
      <xdr:colOff>876300</xdr:colOff>
      <xdr:row>6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428625"/>
          <a:ext cx="1743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4</xdr:row>
      <xdr:rowOff>133350</xdr:rowOff>
    </xdr:from>
    <xdr:to>
      <xdr:col>7</xdr:col>
      <xdr:colOff>247650</xdr:colOff>
      <xdr:row>8</xdr:row>
      <xdr:rowOff>219075</xdr:rowOff>
    </xdr:to>
    <xdr:sp>
      <xdr:nvSpPr>
        <xdr:cNvPr id="2" name="Plaque 2">
          <a:hlinkClick r:id="rId2"/>
        </xdr:cNvPr>
        <xdr:cNvSpPr>
          <a:spLocks/>
        </xdr:cNvSpPr>
      </xdr:nvSpPr>
      <xdr:spPr>
        <a:xfrm>
          <a:off x="8886825" y="1257300"/>
          <a:ext cx="1590675" cy="11811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13</xdr:row>
      <xdr:rowOff>76200</xdr:rowOff>
    </xdr:from>
    <xdr:to>
      <xdr:col>7</xdr:col>
      <xdr:colOff>838200</xdr:colOff>
      <xdr:row>15</xdr:row>
      <xdr:rowOff>66675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7172325" y="3048000"/>
          <a:ext cx="2333625" cy="4476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renseigne uniquement les cellules rosées
</a:t>
          </a:r>
        </a:p>
      </xdr:txBody>
    </xdr:sp>
    <xdr:clientData/>
  </xdr:twoCellAnchor>
  <xdr:twoCellAnchor>
    <xdr:from>
      <xdr:col>6</xdr:col>
      <xdr:colOff>76200</xdr:colOff>
      <xdr:row>25</xdr:row>
      <xdr:rowOff>209550</xdr:rowOff>
    </xdr:from>
    <xdr:to>
      <xdr:col>8</xdr:col>
      <xdr:colOff>476250</xdr:colOff>
      <xdr:row>28</xdr:row>
      <xdr:rowOff>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7200900" y="5734050"/>
          <a:ext cx="2924175" cy="5715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Présence du délégué souhaitée , sinon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présence obligatoire d' un officiel du Comite Régional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du Comité Départemental</a:t>
          </a:r>
        </a:p>
      </xdr:txBody>
    </xdr:sp>
    <xdr:clientData/>
  </xdr:twoCellAnchor>
  <xdr:twoCellAnchor>
    <xdr:from>
      <xdr:col>6</xdr:col>
      <xdr:colOff>123825</xdr:colOff>
      <xdr:row>189</xdr:row>
      <xdr:rowOff>180975</xdr:rowOff>
    </xdr:from>
    <xdr:to>
      <xdr:col>7</xdr:col>
      <xdr:colOff>876300</xdr:colOff>
      <xdr:row>200</xdr:row>
      <xdr:rowOff>190500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7248525" y="42967275"/>
          <a:ext cx="2295525" cy="22479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104 à 151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228600</xdr:colOff>
      <xdr:row>47</xdr:row>
      <xdr:rowOff>171450</xdr:rowOff>
    </xdr:from>
    <xdr:to>
      <xdr:col>8</xdr:col>
      <xdr:colOff>66675</xdr:colOff>
      <xdr:row>61</xdr:row>
      <xdr:rowOff>161925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7353300" y="11258550"/>
          <a:ext cx="2362200" cy="26574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lignes 48 à 71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6</xdr:col>
      <xdr:colOff>47625</xdr:colOff>
      <xdr:row>116</xdr:row>
      <xdr:rowOff>47625</xdr:rowOff>
    </xdr:from>
    <xdr:ext cx="2343150" cy="1400175"/>
    <xdr:sp>
      <xdr:nvSpPr>
        <xdr:cNvPr id="5" name="ZoneTexte 6"/>
        <xdr:cNvSpPr txBox="1">
          <a:spLocks noChangeArrowheads="1"/>
        </xdr:cNvSpPr>
      </xdr:nvSpPr>
      <xdr:spPr>
        <a:xfrm>
          <a:off x="7172325" y="24965025"/>
          <a:ext cx="2343150" cy="1400175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 DES INDEMNITES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rien noter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cela se fait automatiquement </a:t>
          </a:r>
        </a:p>
      </xdr:txBody>
    </xdr:sp>
    <xdr:clientData/>
  </xdr:oneCellAnchor>
  <xdr:twoCellAnchor>
    <xdr:from>
      <xdr:col>6</xdr:col>
      <xdr:colOff>123825</xdr:colOff>
      <xdr:row>135</xdr:row>
      <xdr:rowOff>142875</xdr:rowOff>
    </xdr:from>
    <xdr:to>
      <xdr:col>7</xdr:col>
      <xdr:colOff>819150</xdr:colOff>
      <xdr:row>140</xdr:row>
      <xdr:rowOff>171450</xdr:rowOff>
    </xdr:to>
    <xdr:sp>
      <xdr:nvSpPr>
        <xdr:cNvPr id="6" name="ZoneTexte 7"/>
        <xdr:cNvSpPr txBox="1">
          <a:spLocks noChangeArrowheads="1"/>
        </xdr:cNvSpPr>
      </xdr:nvSpPr>
      <xdr:spPr>
        <a:xfrm>
          <a:off x="7248525" y="30937200"/>
          <a:ext cx="2238375" cy="1314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Notez les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chèques et les coordonnées de la banque.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quand vous entrez les résultats du concours. 
</a:t>
          </a:r>
        </a:p>
      </xdr:txBody>
    </xdr:sp>
    <xdr:clientData/>
  </xdr:twoCellAnchor>
  <xdr:oneCellAnchor>
    <xdr:from>
      <xdr:col>6</xdr:col>
      <xdr:colOff>123825</xdr:colOff>
      <xdr:row>32</xdr:row>
      <xdr:rowOff>9525</xdr:rowOff>
    </xdr:from>
    <xdr:ext cx="2352675" cy="1504950"/>
    <xdr:sp>
      <xdr:nvSpPr>
        <xdr:cNvPr id="7" name="ZoneTexte 8"/>
        <xdr:cNvSpPr txBox="1">
          <a:spLocks noChangeArrowheads="1"/>
        </xdr:cNvSpPr>
      </xdr:nvSpPr>
      <xdr:spPr>
        <a:xfrm>
          <a:off x="7248525" y="7077075"/>
          <a:ext cx="2352675" cy="150495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57150</xdr:colOff>
      <xdr:row>39</xdr:row>
      <xdr:rowOff>19050</xdr:rowOff>
    </xdr:from>
    <xdr:to>
      <xdr:col>8</xdr:col>
      <xdr:colOff>142875</xdr:colOff>
      <xdr:row>39</xdr:row>
      <xdr:rowOff>600075</xdr:rowOff>
    </xdr:to>
    <xdr:sp>
      <xdr:nvSpPr>
        <xdr:cNvPr id="8" name="ZoneTexte 9"/>
        <xdr:cNvSpPr txBox="1">
          <a:spLocks noChangeArrowheads="1"/>
        </xdr:cNvSpPr>
      </xdr:nvSpPr>
      <xdr:spPr>
        <a:xfrm>
          <a:off x="7181850" y="9401175"/>
          <a:ext cx="2609850" cy="5810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Donner succinctement  votre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avis sur l'organisation.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 détails seront notés sur l'évaluation
</a:t>
          </a:r>
        </a:p>
      </xdr:txBody>
    </xdr:sp>
    <xdr:clientData/>
  </xdr:twoCellAnchor>
  <xdr:twoCellAnchor>
    <xdr:from>
      <xdr:col>6</xdr:col>
      <xdr:colOff>47625</xdr:colOff>
      <xdr:row>4</xdr:row>
      <xdr:rowOff>66675</xdr:rowOff>
    </xdr:from>
    <xdr:to>
      <xdr:col>7</xdr:col>
      <xdr:colOff>857250</xdr:colOff>
      <xdr:row>11</xdr:row>
      <xdr:rowOff>114300</xdr:rowOff>
    </xdr:to>
    <xdr:sp>
      <xdr:nvSpPr>
        <xdr:cNvPr id="9" name="ZoneTexte 10"/>
        <xdr:cNvSpPr txBox="1">
          <a:spLocks noChangeArrowheads="1"/>
        </xdr:cNvSpPr>
      </xdr:nvSpPr>
      <xdr:spPr>
        <a:xfrm>
          <a:off x="7172325" y="1009650"/>
          <a:ext cx="2352675" cy="16192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toutes informations concernant l'utilisation de ce document :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06 23 02 49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jacques.guigue40@sfr.fr</a:t>
          </a:r>
        </a:p>
      </xdr:txBody>
    </xdr:sp>
    <xdr:clientData/>
  </xdr:twoCellAnchor>
  <xdr:twoCellAnchor>
    <xdr:from>
      <xdr:col>6</xdr:col>
      <xdr:colOff>57150</xdr:colOff>
      <xdr:row>168</xdr:row>
      <xdr:rowOff>123825</xdr:rowOff>
    </xdr:from>
    <xdr:to>
      <xdr:col>7</xdr:col>
      <xdr:colOff>866775</xdr:colOff>
      <xdr:row>179</xdr:row>
      <xdr:rowOff>95250</xdr:rowOff>
    </xdr:to>
    <xdr:sp>
      <xdr:nvSpPr>
        <xdr:cNvPr id="10" name="ZoneTexte 11"/>
        <xdr:cNvSpPr txBox="1">
          <a:spLocks noChangeArrowheads="1"/>
        </xdr:cNvSpPr>
      </xdr:nvSpPr>
      <xdr:spPr>
        <a:xfrm>
          <a:off x="7181850" y="37947600"/>
          <a:ext cx="2352675" cy="25431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les ligne 80 à 97  sur ligne 167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</a:p>
      </xdr:txBody>
    </xdr:sp>
    <xdr:clientData/>
  </xdr:twoCellAnchor>
  <xdr:twoCellAnchor>
    <xdr:from>
      <xdr:col>6</xdr:col>
      <xdr:colOff>123825</xdr:colOff>
      <xdr:row>91</xdr:row>
      <xdr:rowOff>38100</xdr:rowOff>
    </xdr:from>
    <xdr:to>
      <xdr:col>7</xdr:col>
      <xdr:colOff>914400</xdr:colOff>
      <xdr:row>94</xdr:row>
      <xdr:rowOff>152400</xdr:rowOff>
    </xdr:to>
    <xdr:sp>
      <xdr:nvSpPr>
        <xdr:cNvPr id="11" name="ZoneTexte 12"/>
        <xdr:cNvSpPr txBox="1">
          <a:spLocks noChangeArrowheads="1"/>
        </xdr:cNvSpPr>
      </xdr:nvSpPr>
      <xdr:spPr>
        <a:xfrm>
          <a:off x="7248525" y="19431000"/>
          <a:ext cx="2333625" cy="6477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36 à 38
</a:t>
          </a:r>
        </a:p>
      </xdr:txBody>
    </xdr:sp>
    <xdr:clientData/>
  </xdr:twoCellAnchor>
  <xdr:twoCellAnchor>
    <xdr:from>
      <xdr:col>6</xdr:col>
      <xdr:colOff>76200</xdr:colOff>
      <xdr:row>18</xdr:row>
      <xdr:rowOff>200025</xdr:rowOff>
    </xdr:from>
    <xdr:to>
      <xdr:col>7</xdr:col>
      <xdr:colOff>819150</xdr:colOff>
      <xdr:row>22</xdr:row>
      <xdr:rowOff>152400</xdr:rowOff>
    </xdr:to>
    <xdr:sp>
      <xdr:nvSpPr>
        <xdr:cNvPr id="12" name="ZoneTexte 13"/>
        <xdr:cNvSpPr txBox="1">
          <a:spLocks noChangeArrowheads="1"/>
        </xdr:cNvSpPr>
      </xdr:nvSpPr>
      <xdr:spPr>
        <a:xfrm>
          <a:off x="7200900" y="4314825"/>
          <a:ext cx="2286000" cy="8667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Cellules C20, C21, C22
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croix sont mises automatiquement</a:t>
          </a:r>
        </a:p>
      </xdr:txBody>
    </xdr:sp>
    <xdr:clientData/>
  </xdr:twoCellAnchor>
  <xdr:twoCellAnchor>
    <xdr:from>
      <xdr:col>6</xdr:col>
      <xdr:colOff>514350</xdr:colOff>
      <xdr:row>0</xdr:row>
      <xdr:rowOff>66675</xdr:rowOff>
    </xdr:from>
    <xdr:to>
      <xdr:col>7</xdr:col>
      <xdr:colOff>514350</xdr:colOff>
      <xdr:row>3</xdr:row>
      <xdr:rowOff>47625</xdr:rowOff>
    </xdr:to>
    <xdr:sp>
      <xdr:nvSpPr>
        <xdr:cNvPr id="13" name="Plaque 14">
          <a:hlinkClick r:id="rId1"/>
        </xdr:cNvPr>
        <xdr:cNvSpPr>
          <a:spLocks/>
        </xdr:cNvSpPr>
      </xdr:nvSpPr>
      <xdr:spPr>
        <a:xfrm>
          <a:off x="7639050" y="66675"/>
          <a:ext cx="1543050" cy="8096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104775</xdr:colOff>
      <xdr:row>74</xdr:row>
      <xdr:rowOff>104775</xdr:rowOff>
    </xdr:from>
    <xdr:to>
      <xdr:col>7</xdr:col>
      <xdr:colOff>866775</xdr:colOff>
      <xdr:row>78</xdr:row>
      <xdr:rowOff>76200</xdr:rowOff>
    </xdr:to>
    <xdr:sp>
      <xdr:nvSpPr>
        <xdr:cNvPr id="14" name="ZoneTexte 15"/>
        <xdr:cNvSpPr txBox="1">
          <a:spLocks noChangeArrowheads="1"/>
        </xdr:cNvSpPr>
      </xdr:nvSpPr>
      <xdr:spPr>
        <a:xfrm>
          <a:off x="7229475" y="16297275"/>
          <a:ext cx="2305050" cy="7334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16 à 27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171450</xdr:colOff>
      <xdr:row>95</xdr:row>
      <xdr:rowOff>152400</xdr:rowOff>
    </xdr:from>
    <xdr:to>
      <xdr:col>8</xdr:col>
      <xdr:colOff>0</xdr:colOff>
      <xdr:row>99</xdr:row>
      <xdr:rowOff>47625</xdr:rowOff>
    </xdr:to>
    <xdr:sp>
      <xdr:nvSpPr>
        <xdr:cNvPr id="15" name="ZoneTexte 16"/>
        <xdr:cNvSpPr txBox="1">
          <a:spLocks noChangeArrowheads="1"/>
        </xdr:cNvSpPr>
      </xdr:nvSpPr>
      <xdr:spPr>
        <a:xfrm>
          <a:off x="7296150" y="20269200"/>
          <a:ext cx="2352675" cy="6191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40 à 42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133350</xdr:colOff>
      <xdr:row>85</xdr:row>
      <xdr:rowOff>142875</xdr:rowOff>
    </xdr:from>
    <xdr:to>
      <xdr:col>7</xdr:col>
      <xdr:colOff>895350</xdr:colOff>
      <xdr:row>89</xdr:row>
      <xdr:rowOff>114300</xdr:rowOff>
    </xdr:to>
    <xdr:sp>
      <xdr:nvSpPr>
        <xdr:cNvPr id="16" name="ZoneTexte 17"/>
        <xdr:cNvSpPr txBox="1">
          <a:spLocks noChangeArrowheads="1"/>
        </xdr:cNvSpPr>
      </xdr:nvSpPr>
      <xdr:spPr>
        <a:xfrm>
          <a:off x="7258050" y="18392775"/>
          <a:ext cx="2305050" cy="7334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29 à 34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104775</xdr:colOff>
      <xdr:row>4</xdr:row>
      <xdr:rowOff>47625</xdr:rowOff>
    </xdr:to>
    <xdr:pic>
      <xdr:nvPicPr>
        <xdr:cNvPr id="17" name="Imag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300"/>
          <a:ext cx="1685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1047750</xdr:colOff>
      <xdr:row>10</xdr:row>
      <xdr:rowOff>85725</xdr:rowOff>
    </xdr:from>
    <xdr:to>
      <xdr:col>10</xdr:col>
      <xdr:colOff>904875</xdr:colOff>
      <xdr:row>14</xdr:row>
      <xdr:rowOff>133350</xdr:rowOff>
    </xdr:to>
    <xdr:sp>
      <xdr:nvSpPr>
        <xdr:cNvPr id="1" name="Plaque 18">
          <a:hlinkClick r:id="rId1"/>
        </xdr:cNvPr>
        <xdr:cNvSpPr>
          <a:spLocks/>
        </xdr:cNvSpPr>
      </xdr:nvSpPr>
      <xdr:spPr>
        <a:xfrm>
          <a:off x="9201150" y="2171700"/>
          <a:ext cx="1476375" cy="8477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COMPTE RENDU</a:t>
          </a:r>
        </a:p>
      </xdr:txBody>
    </xdr:sp>
    <xdr:clientData/>
  </xdr:twoCellAnchor>
  <xdr:twoCellAnchor>
    <xdr:from>
      <xdr:col>8</xdr:col>
      <xdr:colOff>1028700</xdr:colOff>
      <xdr:row>15</xdr:row>
      <xdr:rowOff>76200</xdr:rowOff>
    </xdr:from>
    <xdr:to>
      <xdr:col>10</xdr:col>
      <xdr:colOff>923925</xdr:colOff>
      <xdr:row>19</xdr:row>
      <xdr:rowOff>76200</xdr:rowOff>
    </xdr:to>
    <xdr:sp>
      <xdr:nvSpPr>
        <xdr:cNvPr id="2" name="Plaque 21">
          <a:hlinkClick r:id="rId2"/>
        </xdr:cNvPr>
        <xdr:cNvSpPr>
          <a:spLocks/>
        </xdr:cNvSpPr>
      </xdr:nvSpPr>
      <xdr:spPr>
        <a:xfrm>
          <a:off x="9182100" y="3162300"/>
          <a:ext cx="1514475" cy="857250"/>
        </a:xfrm>
        <a:prstGeom prst="bevel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AFFICHE</a:t>
          </a:r>
        </a:p>
      </xdr:txBody>
    </xdr:sp>
    <xdr:clientData/>
  </xdr:twoCellAnchor>
  <xdr:twoCellAnchor>
    <xdr:from>
      <xdr:col>5</xdr:col>
      <xdr:colOff>66675</xdr:colOff>
      <xdr:row>20</xdr:row>
      <xdr:rowOff>0</xdr:rowOff>
    </xdr:from>
    <xdr:to>
      <xdr:col>10</xdr:col>
      <xdr:colOff>523875</xdr:colOff>
      <xdr:row>28</xdr:row>
      <xdr:rowOff>200025</xdr:rowOff>
    </xdr:to>
    <xdr:sp>
      <xdr:nvSpPr>
        <xdr:cNvPr id="3" name="ZoneTexte 7"/>
        <xdr:cNvSpPr txBox="1">
          <a:spLocks noChangeArrowheads="1"/>
        </xdr:cNvSpPr>
      </xdr:nvSpPr>
      <xdr:spPr>
        <a:xfrm>
          <a:off x="5629275" y="4171950"/>
          <a:ext cx="4667250" cy="2143125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2 :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3, 4, 5, 6 : Numéro du National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CDE 7 : Lieu du National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8 : Nom du responsable de l'organisation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H 17 : Mettre une croix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vous ne payez pas la partie de cadrage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I2  : La dotation de l'Organisateur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I6 : Le nombre d'équipe engagée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F12 : 3 choix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Individuel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doublettes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triplettes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C23 &amp; C24 : Premiers tours non payés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C25 à C32 : Répartition progressive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238125</xdr:rowOff>
    </xdr:from>
    <xdr:to>
      <xdr:col>4</xdr:col>
      <xdr:colOff>676275</xdr:colOff>
      <xdr:row>6</xdr:row>
      <xdr:rowOff>95250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533400"/>
          <a:ext cx="1457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3</xdr:row>
      <xdr:rowOff>85725</xdr:rowOff>
    </xdr:from>
    <xdr:to>
      <xdr:col>9</xdr:col>
      <xdr:colOff>419100</xdr:colOff>
      <xdr:row>8</xdr:row>
      <xdr:rowOff>133350</xdr:rowOff>
    </xdr:to>
    <xdr:sp>
      <xdr:nvSpPr>
        <xdr:cNvPr id="2" name="Plaque 4">
          <a:hlinkClick r:id="rId2"/>
        </xdr:cNvPr>
        <xdr:cNvSpPr>
          <a:spLocks/>
        </xdr:cNvSpPr>
      </xdr:nvSpPr>
      <xdr:spPr>
        <a:xfrm>
          <a:off x="9667875" y="933450"/>
          <a:ext cx="2505075" cy="12096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CQUES\Documents\FFPJP\2019\2019%20Calcul-ind-petanque%20041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oule cumul (PC)"/>
      <sheetName val="Affichage PC"/>
      <sheetName val="ED-Cumul"/>
      <sheetName val="Affichage ED-cumul"/>
      <sheetName val="ED-Partie-Perdue (PP)"/>
      <sheetName val="Affichage ED-PP"/>
      <sheetName val="Poule (PP)"/>
      <sheetName val="Affichage P PP"/>
    </sheetNames>
    <sheetDataSet>
      <sheetData sheetId="1">
        <row r="34">
          <cell r="I34" t="str">
            <v>Dernière mise à jour V04102018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10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632" customWidth="1"/>
  </cols>
  <sheetData>
    <row r="5" spans="2:13" ht="15" customHeight="1">
      <c r="B5" s="633"/>
      <c r="C5" s="633"/>
      <c r="D5" s="633"/>
      <c r="E5" s="633"/>
      <c r="F5" s="633"/>
      <c r="I5" s="633"/>
      <c r="J5" s="633"/>
      <c r="K5" s="633"/>
      <c r="L5" s="633"/>
      <c r="M5" s="633"/>
    </row>
    <row r="6" spans="2:13" ht="15">
      <c r="B6" s="633"/>
      <c r="C6" s="633"/>
      <c r="D6" s="633"/>
      <c r="E6" s="633"/>
      <c r="F6" s="633"/>
      <c r="I6" s="633"/>
      <c r="J6" s="633"/>
      <c r="K6" s="633"/>
      <c r="L6" s="633"/>
      <c r="M6" s="633"/>
    </row>
    <row r="7" spans="2:13" ht="15">
      <c r="B7" s="633"/>
      <c r="C7" s="633"/>
      <c r="D7" s="633"/>
      <c r="E7" s="633"/>
      <c r="F7" s="633"/>
      <c r="I7" s="633"/>
      <c r="J7" s="633"/>
      <c r="K7" s="633"/>
      <c r="L7" s="633"/>
      <c r="M7" s="633"/>
    </row>
    <row r="8" spans="2:13" ht="15">
      <c r="B8" s="633"/>
      <c r="C8" s="633"/>
      <c r="D8" s="633"/>
      <c r="E8" s="633"/>
      <c r="F8" s="633"/>
      <c r="I8" s="633"/>
      <c r="J8" s="633"/>
      <c r="K8" s="633"/>
      <c r="L8" s="633"/>
      <c r="M8" s="633"/>
    </row>
    <row r="9" spans="2:13" ht="15">
      <c r="B9" s="633"/>
      <c r="C9" s="633"/>
      <c r="D9" s="633"/>
      <c r="E9" s="633"/>
      <c r="F9" s="633"/>
      <c r="I9" s="633"/>
      <c r="J9" s="633"/>
      <c r="K9" s="633"/>
      <c r="L9" s="633"/>
      <c r="M9" s="633"/>
    </row>
    <row r="10" spans="2:13" ht="15">
      <c r="B10" s="633"/>
      <c r="C10" s="633"/>
      <c r="D10" s="633"/>
      <c r="E10" s="633"/>
      <c r="F10" s="633"/>
      <c r="I10" s="633"/>
      <c r="J10" s="633"/>
      <c r="K10" s="633"/>
      <c r="L10" s="633"/>
      <c r="M10" s="633"/>
    </row>
  </sheetData>
  <sheetProtection password="E574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6"/>
  <sheetViews>
    <sheetView showGridLines="0" zoomScalePageLayoutView="0" workbookViewId="0" topLeftCell="A1">
      <selection activeCell="A1" sqref="A1:A3"/>
    </sheetView>
  </sheetViews>
  <sheetFormatPr defaultColWidth="14.7109375" defaultRowHeight="18" customHeight="1"/>
  <cols>
    <col min="1" max="1" width="15.28125" style="9" customWidth="1"/>
    <col min="2" max="2" width="23.7109375" style="87" customWidth="1"/>
    <col min="3" max="3" width="31.421875" style="9" customWidth="1"/>
    <col min="4" max="4" width="16.140625" style="87" customWidth="1"/>
    <col min="5" max="5" width="10.7109375" style="9" customWidth="1"/>
    <col min="6" max="6" width="11.140625" style="9" customWidth="1"/>
    <col min="7" max="7" width="23.140625" style="9" customWidth="1"/>
    <col min="8" max="16384" width="14.7109375" style="9" customWidth="1"/>
  </cols>
  <sheetData>
    <row r="1" spans="1:12" ht="21.75" customHeight="1">
      <c r="A1" s="947"/>
      <c r="B1" s="948" t="s">
        <v>159</v>
      </c>
      <c r="C1" s="948"/>
      <c r="D1" s="948"/>
      <c r="E1" s="948"/>
      <c r="F1" s="948"/>
      <c r="G1" s="12"/>
      <c r="H1" s="12"/>
      <c r="I1" s="12"/>
      <c r="J1" s="12"/>
      <c r="K1" s="12"/>
      <c r="L1" s="12"/>
    </row>
    <row r="2" spans="1:12" ht="21.75" customHeight="1">
      <c r="A2" s="947"/>
      <c r="B2" s="949" t="s">
        <v>61</v>
      </c>
      <c r="C2" s="949"/>
      <c r="D2" s="949"/>
      <c r="E2" s="949"/>
      <c r="F2" s="949"/>
      <c r="G2" s="13"/>
      <c r="H2" s="13"/>
      <c r="I2" s="13"/>
      <c r="J2" s="13"/>
      <c r="K2" s="13"/>
      <c r="L2" s="13"/>
    </row>
    <row r="3" spans="1:12" ht="21.75" customHeight="1">
      <c r="A3" s="947"/>
      <c r="B3" s="949" t="s">
        <v>0</v>
      </c>
      <c r="C3" s="949"/>
      <c r="D3" s="949"/>
      <c r="E3" s="949"/>
      <c r="F3" s="949"/>
      <c r="G3" s="14"/>
      <c r="H3" s="14"/>
      <c r="I3" s="14"/>
      <c r="J3" s="14"/>
      <c r="K3" s="14"/>
      <c r="L3" s="14"/>
    </row>
    <row r="4" spans="1:12" ht="9" customHeight="1">
      <c r="A4" s="331"/>
      <c r="B4" s="332"/>
      <c r="C4" s="332"/>
      <c r="D4" s="332"/>
      <c r="E4" s="332"/>
      <c r="F4" s="332"/>
      <c r="G4" s="14"/>
      <c r="H4" s="14"/>
      <c r="I4" s="14"/>
      <c r="J4" s="14"/>
      <c r="K4" s="14"/>
      <c r="L4" s="14"/>
    </row>
    <row r="5" spans="1:12" ht="24.75" customHeight="1">
      <c r="A5" s="950" t="s">
        <v>124</v>
      </c>
      <c r="B5" s="950"/>
      <c r="C5" s="950"/>
      <c r="D5" s="950"/>
      <c r="E5" s="950"/>
      <c r="F5" s="950"/>
      <c r="G5" s="15"/>
      <c r="H5" s="15"/>
      <c r="I5" s="15"/>
      <c r="J5" s="15"/>
      <c r="K5" s="15"/>
      <c r="L5" s="15"/>
    </row>
    <row r="6" spans="1:12" ht="18" customHeight="1">
      <c r="A6" s="951" t="s">
        <v>154</v>
      </c>
      <c r="B6" s="952"/>
      <c r="C6" s="952"/>
      <c r="D6" s="952"/>
      <c r="E6" s="952"/>
      <c r="F6" s="953"/>
      <c r="G6" s="15"/>
      <c r="H6" s="15"/>
      <c r="I6" s="15"/>
      <c r="J6" s="15"/>
      <c r="K6" s="15"/>
      <c r="L6" s="15"/>
    </row>
    <row r="7" spans="1:8" ht="18" customHeight="1">
      <c r="A7" s="332"/>
      <c r="B7" s="936" t="s">
        <v>150</v>
      </c>
      <c r="C7" s="224" t="s">
        <v>58</v>
      </c>
      <c r="D7" s="300">
        <f>IF(' ED PARTIE PERDUE'!C4=0,"",' ED PARTIE PERDUE'!C4)</f>
      </c>
      <c r="E7" s="132" t="s">
        <v>9</v>
      </c>
      <c r="F7" s="144"/>
      <c r="G7" s="132"/>
      <c r="H7" s="132"/>
    </row>
    <row r="8" spans="1:8" ht="18" customHeight="1">
      <c r="A8" s="332"/>
      <c r="B8" s="835"/>
      <c r="C8" s="224" t="s">
        <v>56</v>
      </c>
      <c r="D8" s="301">
        <f>IF(' ED PARTIE PERDUE'!C3=0,"",' ED PARTIE PERDUE'!C3)</f>
      </c>
      <c r="E8" s="136" t="s">
        <v>9</v>
      </c>
      <c r="F8" s="144"/>
      <c r="G8" s="132"/>
      <c r="H8" s="132"/>
    </row>
    <row r="9" spans="1:8" ht="18" customHeight="1">
      <c r="A9" s="332"/>
      <c r="B9" s="835"/>
      <c r="C9" s="224" t="s">
        <v>8</v>
      </c>
      <c r="D9" s="301">
        <f>IF(' ED PARTIE PERDUE'!C6=0,"",' ED PARTIE PERDUE'!C6)</f>
      </c>
      <c r="E9" s="136" t="s">
        <v>9</v>
      </c>
      <c r="F9" s="132"/>
      <c r="G9" s="132"/>
      <c r="H9" s="132"/>
    </row>
    <row r="10" spans="1:8" ht="18" customHeight="1">
      <c r="A10" s="332"/>
      <c r="B10" s="835"/>
      <c r="C10" s="224" t="s">
        <v>69</v>
      </c>
      <c r="D10" s="301">
        <f>IF(' ED PARTIE PERDUE'!C5=0,"",' ED PARTIE PERDUE'!C5)</f>
      </c>
      <c r="E10" s="136" t="s">
        <v>9</v>
      </c>
      <c r="F10" s="132"/>
      <c r="G10" s="132"/>
      <c r="H10" s="132"/>
    </row>
    <row r="11" spans="1:8" ht="9" customHeight="1">
      <c r="A11" s="937"/>
      <c r="B11" s="937"/>
      <c r="C11" s="937"/>
      <c r="D11" s="16"/>
      <c r="E11" s="17"/>
      <c r="F11" s="132"/>
      <c r="G11" s="132"/>
      <c r="H11" s="132"/>
    </row>
    <row r="12" spans="1:9" ht="18" customHeight="1">
      <c r="A12" s="938" t="s">
        <v>68</v>
      </c>
      <c r="B12" s="939"/>
      <c r="C12" s="421"/>
      <c r="D12" s="71" t="s">
        <v>67</v>
      </c>
      <c r="E12" s="940">
        <f>IF(' ED PARTIE PERDUE'!C7=0,"",' ED PARTIE PERDUE'!C7)</f>
      </c>
      <c r="F12" s="941"/>
      <c r="G12" s="132"/>
      <c r="H12" s="132"/>
      <c r="I12" s="132"/>
    </row>
    <row r="13" spans="1:9" ht="18" customHeight="1">
      <c r="A13" s="942" t="s">
        <v>54</v>
      </c>
      <c r="B13" s="943"/>
      <c r="C13" s="943"/>
      <c r="D13" s="944"/>
      <c r="E13" s="945"/>
      <c r="F13" s="946"/>
      <c r="G13" s="18"/>
      <c r="H13" s="132"/>
      <c r="I13" s="132"/>
    </row>
    <row r="14" spans="1:9" ht="18" customHeight="1">
      <c r="A14" s="229"/>
      <c r="B14" s="26" t="s">
        <v>81</v>
      </c>
      <c r="C14" s="63" t="s">
        <v>51</v>
      </c>
      <c r="D14" s="926" t="s">
        <v>66</v>
      </c>
      <c r="E14" s="927"/>
      <c r="F14" s="928"/>
      <c r="G14" s="18"/>
      <c r="H14" s="132"/>
      <c r="I14" s="132"/>
    </row>
    <row r="15" spans="1:9" ht="18" customHeight="1">
      <c r="A15" s="27" t="s">
        <v>52</v>
      </c>
      <c r="B15" s="422"/>
      <c r="C15" s="260">
        <f>IF(' ED PARTIE PERDUE'!C2=0,"",' ED PARTIE PERDUE'!C2)</f>
      </c>
      <c r="D15" s="831"/>
      <c r="E15" s="929"/>
      <c r="F15" s="930"/>
      <c r="G15" s="18"/>
      <c r="H15" s="132"/>
      <c r="I15" s="132"/>
    </row>
    <row r="16" spans="1:9" ht="18" customHeight="1">
      <c r="A16" s="27" t="s">
        <v>53</v>
      </c>
      <c r="B16" s="423"/>
      <c r="C16" s="424"/>
      <c r="D16" s="831"/>
      <c r="E16" s="929"/>
      <c r="F16" s="930"/>
      <c r="G16" s="132"/>
      <c r="H16" s="132"/>
      <c r="I16" s="132"/>
    </row>
    <row r="17" spans="1:9" ht="18" customHeight="1">
      <c r="A17" s="27" t="s">
        <v>40</v>
      </c>
      <c r="B17" s="422"/>
      <c r="C17" s="261">
        <f>IF(' ED PARTIE PERDUE'!C8=0,"",' ED PARTIE PERDUE'!C8)</f>
      </c>
      <c r="D17" s="831"/>
      <c r="E17" s="931"/>
      <c r="F17" s="832"/>
      <c r="G17" s="132"/>
      <c r="H17" s="132"/>
      <c r="I17" s="132"/>
    </row>
    <row r="18" spans="1:9" ht="18" customHeight="1">
      <c r="A18" s="932" t="s">
        <v>72</v>
      </c>
      <c r="B18" s="933"/>
      <c r="C18" s="934"/>
      <c r="D18" s="935"/>
      <c r="E18" s="934"/>
      <c r="F18" s="935"/>
      <c r="G18" s="132"/>
      <c r="H18" s="132"/>
      <c r="I18" s="132"/>
    </row>
    <row r="19" spans="1:9" ht="18" customHeight="1">
      <c r="A19" s="912" t="s">
        <v>156</v>
      </c>
      <c r="B19" s="913"/>
      <c r="C19" s="913"/>
      <c r="D19" s="914"/>
      <c r="G19" s="132"/>
      <c r="H19" s="132"/>
      <c r="I19" s="132"/>
    </row>
    <row r="20" spans="1:9" ht="18" customHeight="1">
      <c r="A20" s="84" t="s">
        <v>119</v>
      </c>
      <c r="B20" s="262" t="str">
        <f>IF(' ED PARTIE PERDUE'!F12=3,"X","")</f>
        <v>X</v>
      </c>
      <c r="C20" s="78" t="s">
        <v>75</v>
      </c>
      <c r="D20" s="425"/>
      <c r="G20" s="132"/>
      <c r="H20" s="132"/>
      <c r="I20" s="132"/>
    </row>
    <row r="21" spans="1:9" ht="18" customHeight="1">
      <c r="A21" s="84" t="s">
        <v>120</v>
      </c>
      <c r="B21" s="262">
        <f>IF(' ED PARTIE PERDUE'!F12=2,"X","")</f>
      </c>
      <c r="C21" s="133" t="s">
        <v>121</v>
      </c>
      <c r="D21" s="425"/>
      <c r="G21" s="132"/>
      <c r="H21" s="132"/>
      <c r="I21" s="132"/>
    </row>
    <row r="22" spans="1:9" ht="18" customHeight="1">
      <c r="A22" s="84" t="s">
        <v>77</v>
      </c>
      <c r="B22" s="262">
        <f>IF(' ED PARTIE PERDUE'!F12=1,"X","")</f>
      </c>
      <c r="C22" s="78" t="s">
        <v>65</v>
      </c>
      <c r="D22" s="425"/>
      <c r="G22" s="132"/>
      <c r="H22" s="132"/>
      <c r="I22" s="132"/>
    </row>
    <row r="23" spans="1:9" ht="18" customHeight="1">
      <c r="A23" s="84"/>
      <c r="B23" s="262"/>
      <c r="C23" s="78" t="s">
        <v>78</v>
      </c>
      <c r="D23" s="425"/>
      <c r="G23" s="132"/>
      <c r="H23" s="132"/>
      <c r="I23" s="132"/>
    </row>
    <row r="24" spans="1:9" ht="3.75" customHeight="1">
      <c r="A24" s="82"/>
      <c r="B24" s="80"/>
      <c r="C24" s="81"/>
      <c r="D24" s="80"/>
      <c r="G24" s="132"/>
      <c r="H24" s="132"/>
      <c r="I24" s="132"/>
    </row>
    <row r="25" spans="1:9" ht="17.25" customHeight="1">
      <c r="A25" s="915"/>
      <c r="B25" s="915"/>
      <c r="C25" s="1"/>
      <c r="G25" s="132"/>
      <c r="H25" s="132"/>
      <c r="I25" s="132"/>
    </row>
    <row r="26" spans="1:9" ht="18" customHeight="1">
      <c r="A26" s="916" t="s">
        <v>10</v>
      </c>
      <c r="B26" s="917"/>
      <c r="C26" s="918" t="s">
        <v>38</v>
      </c>
      <c r="D26" s="919"/>
      <c r="E26" s="919"/>
      <c r="G26" s="132"/>
      <c r="H26" s="132"/>
      <c r="I26" s="132"/>
    </row>
    <row r="27" spans="1:9" ht="21.75" customHeight="1">
      <c r="A27" s="66" t="s">
        <v>11</v>
      </c>
      <c r="B27" s="426"/>
      <c r="C27" s="920"/>
      <c r="D27" s="921"/>
      <c r="E27" s="922"/>
      <c r="G27" s="132"/>
      <c r="H27" s="132"/>
      <c r="I27" s="132"/>
    </row>
    <row r="28" spans="1:9" ht="21.75" customHeight="1">
      <c r="A28" s="67" t="s">
        <v>12</v>
      </c>
      <c r="B28" s="427"/>
      <c r="C28" s="923"/>
      <c r="D28" s="924"/>
      <c r="E28" s="925"/>
      <c r="G28" s="132"/>
      <c r="H28" s="132"/>
      <c r="I28" s="132"/>
    </row>
    <row r="29" spans="1:9" ht="6" customHeight="1">
      <c r="A29" s="55"/>
      <c r="B29" s="56"/>
      <c r="C29" s="57"/>
      <c r="D29" s="57"/>
      <c r="E29" s="57"/>
      <c r="F29" s="58"/>
      <c r="G29" s="132"/>
      <c r="H29" s="132"/>
      <c r="I29" s="132"/>
    </row>
    <row r="30" spans="1:9" ht="18" customHeight="1">
      <c r="A30" s="895" t="s">
        <v>73</v>
      </c>
      <c r="B30" s="895"/>
      <c r="C30" s="895"/>
      <c r="D30" s="895"/>
      <c r="E30" s="895"/>
      <c r="F30" s="895"/>
      <c r="G30" s="132"/>
      <c r="H30" s="132"/>
      <c r="I30" s="132"/>
    </row>
    <row r="31" spans="1:9" ht="18" customHeight="1">
      <c r="A31" s="903" t="s">
        <v>157</v>
      </c>
      <c r="B31" s="903"/>
      <c r="C31" s="904"/>
      <c r="D31" s="428"/>
      <c r="E31" s="65"/>
      <c r="F31" s="65"/>
      <c r="G31" s="132"/>
      <c r="H31" s="132"/>
      <c r="I31" s="132"/>
    </row>
    <row r="32" spans="1:9" ht="18" customHeight="1">
      <c r="A32" s="905" t="s">
        <v>28</v>
      </c>
      <c r="B32" s="905"/>
      <c r="C32" s="905"/>
      <c r="D32" s="905"/>
      <c r="E32" s="905"/>
      <c r="F32" s="905"/>
      <c r="G32" s="132"/>
      <c r="H32" s="132"/>
      <c r="I32" s="132"/>
    </row>
    <row r="33" spans="1:9" ht="51.75" customHeight="1">
      <c r="A33" s="896"/>
      <c r="B33" s="906"/>
      <c r="C33" s="906"/>
      <c r="D33" s="906"/>
      <c r="E33" s="906"/>
      <c r="F33" s="907"/>
      <c r="G33" s="132"/>
      <c r="H33" s="132"/>
      <c r="I33" s="132"/>
    </row>
    <row r="34" spans="1:9" ht="18" customHeight="1">
      <c r="A34" s="908" t="s">
        <v>57</v>
      </c>
      <c r="B34" s="908"/>
      <c r="C34" s="908"/>
      <c r="D34" s="908"/>
      <c r="E34" s="908"/>
      <c r="F34" s="908"/>
      <c r="G34" s="132"/>
      <c r="H34" s="132"/>
      <c r="I34" s="132"/>
    </row>
    <row r="35" spans="1:9" ht="49.5" customHeight="1">
      <c r="A35" s="896"/>
      <c r="B35" s="906"/>
      <c r="C35" s="906"/>
      <c r="D35" s="906"/>
      <c r="E35" s="906"/>
      <c r="F35" s="907"/>
      <c r="G35" s="74"/>
      <c r="H35" s="132"/>
      <c r="I35" s="132"/>
    </row>
    <row r="36" spans="1:9" ht="18" customHeight="1">
      <c r="A36" s="1032" t="s">
        <v>37</v>
      </c>
      <c r="B36" s="1032"/>
      <c r="C36" s="998">
        <f>IF(C16=0,"",C16)</f>
      </c>
      <c r="D36" s="999"/>
      <c r="E36" s="132"/>
      <c r="F36" s="132"/>
      <c r="G36" s="132"/>
      <c r="H36" s="132"/>
      <c r="I36" s="132"/>
    </row>
    <row r="37" spans="1:9" ht="18" customHeight="1">
      <c r="A37" s="1033" t="s">
        <v>27</v>
      </c>
      <c r="B37" s="1033"/>
      <c r="C37" s="1034">
        <f>IF(C16=0,"",C16)</f>
      </c>
      <c r="D37" s="1035"/>
      <c r="E37" s="132"/>
      <c r="F37" s="132"/>
      <c r="G37" s="132"/>
      <c r="H37" s="132"/>
      <c r="I37" s="132"/>
    </row>
    <row r="38" spans="1:9" ht="9" customHeight="1">
      <c r="A38" s="124"/>
      <c r="B38" s="124"/>
      <c r="C38" s="28"/>
      <c r="D38" s="28"/>
      <c r="E38" s="132"/>
      <c r="F38" s="132"/>
      <c r="G38" s="132"/>
      <c r="H38" s="132"/>
      <c r="I38" s="132"/>
    </row>
    <row r="39" spans="1:9" ht="18" customHeight="1">
      <c r="A39" s="895" t="s">
        <v>63</v>
      </c>
      <c r="B39" s="895"/>
      <c r="C39" s="895"/>
      <c r="D39" s="895"/>
      <c r="E39" s="895"/>
      <c r="F39" s="895"/>
      <c r="G39" s="132"/>
      <c r="H39" s="132"/>
      <c r="I39" s="132"/>
    </row>
    <row r="40" spans="1:9" ht="49.5" customHeight="1">
      <c r="A40" s="896"/>
      <c r="B40" s="897"/>
      <c r="C40" s="897"/>
      <c r="D40" s="897"/>
      <c r="E40" s="897"/>
      <c r="F40" s="898"/>
      <c r="G40" s="132"/>
      <c r="H40" s="132"/>
      <c r="I40" s="132"/>
    </row>
    <row r="41" spans="1:9" ht="18" customHeight="1">
      <c r="A41" s="1030" t="s">
        <v>79</v>
      </c>
      <c r="B41" s="1031"/>
      <c r="C41" s="901">
        <f>IF(C15=0,"",C15)</f>
      </c>
      <c r="D41" s="902"/>
      <c r="E41" s="132"/>
      <c r="F41" s="132"/>
      <c r="G41" s="132"/>
      <c r="H41" s="132"/>
      <c r="I41" s="132"/>
    </row>
    <row r="42" spans="1:9" ht="18" customHeight="1">
      <c r="A42" s="884" t="s">
        <v>64</v>
      </c>
      <c r="B42" s="885"/>
      <c r="C42" s="886">
        <f>IF(C15=0,"",C15)</f>
      </c>
      <c r="D42" s="887"/>
      <c r="E42" s="132"/>
      <c r="F42" s="132"/>
      <c r="G42" s="132"/>
      <c r="H42" s="132"/>
      <c r="I42" s="132"/>
    </row>
    <row r="43" spans="1:9" ht="53.25" customHeight="1" hidden="1">
      <c r="A43" s="1"/>
      <c r="B43" s="19"/>
      <c r="C43" s="132"/>
      <c r="D43" s="19"/>
      <c r="E43" s="19"/>
      <c r="F43" s="19"/>
      <c r="G43" s="132"/>
      <c r="H43" s="132"/>
      <c r="I43" s="132"/>
    </row>
    <row r="44" spans="1:9" ht="18" customHeight="1" thickBot="1">
      <c r="A44" s="888" t="s">
        <v>15</v>
      </c>
      <c r="B44" s="889"/>
      <c r="C44" s="889"/>
      <c r="D44" s="889"/>
      <c r="E44" s="889"/>
      <c r="F44" s="889"/>
      <c r="G44" s="132"/>
      <c r="H44" s="132"/>
      <c r="I44" s="132"/>
    </row>
    <row r="45" spans="1:9" ht="15" customHeight="1" thickTop="1">
      <c r="A45" s="121" t="s">
        <v>1</v>
      </c>
      <c r="B45" s="2" t="s">
        <v>2</v>
      </c>
      <c r="C45" s="849" t="s">
        <v>3</v>
      </c>
      <c r="D45" s="2" t="s">
        <v>1</v>
      </c>
      <c r="E45" s="851" t="s">
        <v>4</v>
      </c>
      <c r="F45" s="890"/>
      <c r="G45" s="132"/>
      <c r="H45" s="132"/>
      <c r="I45" s="132"/>
    </row>
    <row r="46" spans="1:9" ht="15" customHeight="1" thickBot="1">
      <c r="A46" s="122" t="s">
        <v>5</v>
      </c>
      <c r="B46" s="3" t="s">
        <v>6</v>
      </c>
      <c r="C46" s="850"/>
      <c r="D46" s="3" t="s">
        <v>7</v>
      </c>
      <c r="E46" s="852"/>
      <c r="F46" s="891"/>
      <c r="G46" s="132"/>
      <c r="H46" s="132"/>
      <c r="I46" s="132"/>
    </row>
    <row r="47" spans="1:9" ht="15" customHeight="1" thickBot="1" thickTop="1">
      <c r="A47" s="807" t="s">
        <v>48</v>
      </c>
      <c r="B47" s="808"/>
      <c r="C47" s="808"/>
      <c r="D47" s="808"/>
      <c r="E47" s="808"/>
      <c r="F47" s="809"/>
      <c r="G47" s="132"/>
      <c r="H47" s="132"/>
      <c r="I47" s="132"/>
    </row>
    <row r="48" spans="1:9" ht="15" customHeight="1" thickTop="1">
      <c r="A48" s="429"/>
      <c r="B48" s="430"/>
      <c r="C48" s="430"/>
      <c r="D48" s="431"/>
      <c r="E48" s="805"/>
      <c r="F48" s="37"/>
      <c r="G48" s="132"/>
      <c r="H48" s="132"/>
      <c r="I48" s="132"/>
    </row>
    <row r="49" spans="1:9" ht="15" customHeight="1">
      <c r="A49" s="432"/>
      <c r="B49" s="433"/>
      <c r="C49" s="433"/>
      <c r="D49" s="434"/>
      <c r="E49" s="803"/>
      <c r="F49" s="38"/>
      <c r="G49" s="132"/>
      <c r="H49" s="132"/>
      <c r="I49" s="132"/>
    </row>
    <row r="50" spans="1:9" ht="15" customHeight="1" thickBot="1">
      <c r="A50" s="435"/>
      <c r="B50" s="436"/>
      <c r="C50" s="436"/>
      <c r="D50" s="437"/>
      <c r="E50" s="804"/>
      <c r="F50" s="39"/>
      <c r="G50" s="132"/>
      <c r="H50" s="132"/>
      <c r="I50" s="132"/>
    </row>
    <row r="51" spans="1:9" ht="15" customHeight="1" thickTop="1">
      <c r="A51" s="438"/>
      <c r="B51" s="439"/>
      <c r="C51" s="439"/>
      <c r="D51" s="440"/>
      <c r="E51" s="805"/>
      <c r="F51" s="40"/>
      <c r="G51" s="132"/>
      <c r="H51" s="132"/>
      <c r="I51" s="132"/>
    </row>
    <row r="52" spans="1:9" ht="15" customHeight="1">
      <c r="A52" s="441"/>
      <c r="B52" s="442"/>
      <c r="C52" s="442"/>
      <c r="D52" s="443"/>
      <c r="E52" s="803"/>
      <c r="F52" s="41"/>
      <c r="G52" s="132"/>
      <c r="H52" s="132"/>
      <c r="I52" s="132"/>
    </row>
    <row r="53" spans="1:9" ht="15" customHeight="1" thickBot="1">
      <c r="A53" s="444"/>
      <c r="B53" s="445"/>
      <c r="C53" s="445"/>
      <c r="D53" s="446"/>
      <c r="E53" s="804"/>
      <c r="F53" s="42"/>
      <c r="G53" s="132"/>
      <c r="H53" s="132"/>
      <c r="I53" s="132"/>
    </row>
    <row r="54" spans="1:9" ht="15" customHeight="1" thickTop="1">
      <c r="A54" s="429"/>
      <c r="B54" s="430"/>
      <c r="C54" s="430"/>
      <c r="D54" s="447"/>
      <c r="E54" s="805"/>
      <c r="F54" s="37"/>
      <c r="G54" s="132"/>
      <c r="H54" s="132"/>
      <c r="I54" s="132"/>
    </row>
    <row r="55" spans="1:9" ht="15" customHeight="1">
      <c r="A55" s="432"/>
      <c r="B55" s="433"/>
      <c r="C55" s="433"/>
      <c r="D55" s="434"/>
      <c r="E55" s="803"/>
      <c r="F55" s="38"/>
      <c r="G55" s="132"/>
      <c r="H55" s="132"/>
      <c r="I55" s="132"/>
    </row>
    <row r="56" spans="1:9" ht="15" customHeight="1" thickBot="1">
      <c r="A56" s="435"/>
      <c r="B56" s="436"/>
      <c r="C56" s="436"/>
      <c r="D56" s="448"/>
      <c r="E56" s="804"/>
      <c r="F56" s="39"/>
      <c r="G56" s="132"/>
      <c r="H56" s="132"/>
      <c r="I56" s="132"/>
    </row>
    <row r="57" spans="1:9" ht="15" customHeight="1" thickTop="1">
      <c r="A57" s="449"/>
      <c r="B57" s="450"/>
      <c r="C57" s="450"/>
      <c r="D57" s="451"/>
      <c r="E57" s="805"/>
      <c r="F57" s="43"/>
      <c r="G57" s="132"/>
      <c r="H57" s="132"/>
      <c r="I57" s="132"/>
    </row>
    <row r="58" spans="1:9" ht="15" customHeight="1">
      <c r="A58" s="452"/>
      <c r="B58" s="453"/>
      <c r="C58" s="453"/>
      <c r="D58" s="454"/>
      <c r="E58" s="803"/>
      <c r="F58" s="44"/>
      <c r="G58" s="132"/>
      <c r="H58" s="132"/>
      <c r="I58" s="132"/>
    </row>
    <row r="59" spans="1:9" ht="15" customHeight="1" thickBot="1">
      <c r="A59" s="455"/>
      <c r="B59" s="456"/>
      <c r="C59" s="456"/>
      <c r="D59" s="457"/>
      <c r="E59" s="804"/>
      <c r="F59" s="45"/>
      <c r="G59" s="132"/>
      <c r="H59" s="132"/>
      <c r="I59" s="132"/>
    </row>
    <row r="60" spans="1:9" ht="15" customHeight="1" thickTop="1">
      <c r="A60" s="429"/>
      <c r="B60" s="430"/>
      <c r="C60" s="430"/>
      <c r="D60" s="431"/>
      <c r="E60" s="805"/>
      <c r="F60" s="37"/>
      <c r="G60" s="132"/>
      <c r="H60" s="132"/>
      <c r="I60" s="132"/>
    </row>
    <row r="61" spans="1:9" ht="15" customHeight="1">
      <c r="A61" s="432"/>
      <c r="B61" s="433"/>
      <c r="C61" s="433"/>
      <c r="D61" s="434"/>
      <c r="E61" s="803"/>
      <c r="F61" s="38"/>
      <c r="G61" s="132"/>
      <c r="H61" s="132"/>
      <c r="I61" s="132"/>
    </row>
    <row r="62" spans="1:9" ht="15" customHeight="1" thickBot="1">
      <c r="A62" s="435"/>
      <c r="B62" s="436"/>
      <c r="C62" s="436"/>
      <c r="D62" s="437"/>
      <c r="E62" s="804"/>
      <c r="F62" s="39"/>
      <c r="G62" s="132"/>
      <c r="H62" s="132"/>
      <c r="I62" s="132"/>
    </row>
    <row r="63" spans="1:9" ht="15" customHeight="1" thickTop="1">
      <c r="A63" s="438"/>
      <c r="B63" s="439"/>
      <c r="C63" s="439"/>
      <c r="D63" s="440"/>
      <c r="E63" s="805"/>
      <c r="F63" s="40"/>
      <c r="G63" s="132"/>
      <c r="H63" s="132"/>
      <c r="I63" s="132"/>
    </row>
    <row r="64" spans="1:9" ht="15" customHeight="1">
      <c r="A64" s="441"/>
      <c r="B64" s="442"/>
      <c r="C64" s="442"/>
      <c r="D64" s="443"/>
      <c r="E64" s="803"/>
      <c r="F64" s="41"/>
      <c r="G64" s="132"/>
      <c r="H64" s="132"/>
      <c r="I64" s="132"/>
    </row>
    <row r="65" spans="1:9" ht="15" customHeight="1" thickBot="1">
      <c r="A65" s="444"/>
      <c r="B65" s="445"/>
      <c r="C65" s="445"/>
      <c r="D65" s="458"/>
      <c r="E65" s="804"/>
      <c r="F65" s="42"/>
      <c r="G65" s="132"/>
      <c r="H65" s="132"/>
      <c r="I65" s="132"/>
    </row>
    <row r="66" spans="1:9" ht="15" customHeight="1" thickTop="1">
      <c r="A66" s="429"/>
      <c r="B66" s="430"/>
      <c r="C66" s="430"/>
      <c r="D66" s="431"/>
      <c r="E66" s="805"/>
      <c r="F66" s="37"/>
      <c r="G66" s="132"/>
      <c r="H66" s="132"/>
      <c r="I66" s="132"/>
    </row>
    <row r="67" spans="1:9" ht="15" customHeight="1">
      <c r="A67" s="432"/>
      <c r="B67" s="433"/>
      <c r="C67" s="433"/>
      <c r="D67" s="434"/>
      <c r="E67" s="803"/>
      <c r="F67" s="38"/>
      <c r="G67" s="132"/>
      <c r="H67" s="132"/>
      <c r="I67" s="132"/>
    </row>
    <row r="68" spans="1:9" ht="15" customHeight="1" thickBot="1">
      <c r="A68" s="435"/>
      <c r="B68" s="436"/>
      <c r="C68" s="436"/>
      <c r="D68" s="437"/>
      <c r="E68" s="804"/>
      <c r="F68" s="39"/>
      <c r="G68" s="132"/>
      <c r="H68" s="132"/>
      <c r="I68" s="132"/>
    </row>
    <row r="69" spans="1:9" ht="15" customHeight="1" thickTop="1">
      <c r="A69" s="449"/>
      <c r="B69" s="450"/>
      <c r="C69" s="450"/>
      <c r="D69" s="459"/>
      <c r="E69" s="805"/>
      <c r="F69" s="43"/>
      <c r="G69" s="132"/>
      <c r="H69" s="132"/>
      <c r="I69" s="132"/>
    </row>
    <row r="70" spans="1:9" ht="15" customHeight="1">
      <c r="A70" s="452"/>
      <c r="B70" s="453"/>
      <c r="C70" s="453"/>
      <c r="D70" s="454"/>
      <c r="E70" s="803"/>
      <c r="F70" s="44"/>
      <c r="G70" s="132"/>
      <c r="H70" s="132"/>
      <c r="I70" s="132"/>
    </row>
    <row r="71" spans="1:9" ht="15" customHeight="1" thickBot="1">
      <c r="A71" s="455"/>
      <c r="B71" s="456"/>
      <c r="C71" s="456"/>
      <c r="D71" s="457"/>
      <c r="E71" s="804"/>
      <c r="F71" s="45"/>
      <c r="G71" s="132"/>
      <c r="H71" s="132"/>
      <c r="I71" s="132"/>
    </row>
    <row r="72" spans="1:9" ht="15" customHeight="1" thickBot="1" thickTop="1">
      <c r="A72" s="882" t="s">
        <v>39</v>
      </c>
      <c r="B72" s="880"/>
      <c r="C72" s="880"/>
      <c r="D72" s="880"/>
      <c r="E72" s="880"/>
      <c r="F72" s="883"/>
      <c r="G72" s="132"/>
      <c r="H72" s="132"/>
      <c r="I72" s="132"/>
    </row>
    <row r="73" spans="1:9" ht="15" customHeight="1" thickTop="1">
      <c r="A73" s="460"/>
      <c r="B73" s="461"/>
      <c r="C73" s="461"/>
      <c r="D73" s="462"/>
      <c r="E73" s="463"/>
      <c r="F73" s="46"/>
      <c r="G73" s="132"/>
      <c r="H73" s="132"/>
      <c r="I73" s="132"/>
    </row>
    <row r="74" spans="1:9" ht="15" customHeight="1">
      <c r="A74" s="464"/>
      <c r="B74" s="465"/>
      <c r="C74" s="465"/>
      <c r="D74" s="466"/>
      <c r="E74" s="467"/>
      <c r="F74" s="47"/>
      <c r="G74" s="132"/>
      <c r="H74" s="132"/>
      <c r="I74" s="132"/>
    </row>
    <row r="75" spans="1:9" ht="15" customHeight="1" thickBot="1">
      <c r="A75" s="468"/>
      <c r="B75" s="469"/>
      <c r="C75" s="469"/>
      <c r="D75" s="470"/>
      <c r="E75" s="471"/>
      <c r="F75" s="48"/>
      <c r="G75" s="132"/>
      <c r="H75" s="132"/>
      <c r="I75" s="132"/>
    </row>
    <row r="76" spans="1:9" ht="15" customHeight="1" thickTop="1">
      <c r="A76" s="472"/>
      <c r="B76" s="473"/>
      <c r="C76" s="473"/>
      <c r="D76" s="474"/>
      <c r="E76" s="463"/>
      <c r="F76" s="49"/>
      <c r="G76" s="132"/>
      <c r="H76" s="132"/>
      <c r="I76" s="132"/>
    </row>
    <row r="77" spans="1:9" ht="15" customHeight="1">
      <c r="A77" s="475"/>
      <c r="B77" s="476"/>
      <c r="C77" s="476"/>
      <c r="D77" s="477"/>
      <c r="E77" s="467"/>
      <c r="F77" s="50"/>
      <c r="G77" s="132"/>
      <c r="H77" s="132"/>
      <c r="I77" s="132"/>
    </row>
    <row r="78" spans="1:9" ht="15" customHeight="1" thickBot="1">
      <c r="A78" s="478"/>
      <c r="B78" s="479"/>
      <c r="C78" s="479"/>
      <c r="D78" s="480"/>
      <c r="E78" s="471"/>
      <c r="F78" s="51"/>
      <c r="G78" s="132"/>
      <c r="H78" s="132"/>
      <c r="I78" s="132"/>
    </row>
    <row r="79" spans="1:9" ht="15" customHeight="1" thickTop="1">
      <c r="A79" s="460"/>
      <c r="B79" s="461"/>
      <c r="C79" s="461"/>
      <c r="D79" s="462"/>
      <c r="E79" s="463"/>
      <c r="F79" s="46"/>
      <c r="G79" s="132"/>
      <c r="H79" s="132"/>
      <c r="I79" s="132"/>
    </row>
    <row r="80" spans="1:9" ht="15" customHeight="1">
      <c r="A80" s="464"/>
      <c r="B80" s="465"/>
      <c r="C80" s="465"/>
      <c r="D80" s="466"/>
      <c r="E80" s="467"/>
      <c r="F80" s="47"/>
      <c r="G80" s="132"/>
      <c r="H80" s="132"/>
      <c r="I80" s="132"/>
    </row>
    <row r="81" spans="1:9" ht="15" customHeight="1" thickBot="1">
      <c r="A81" s="468"/>
      <c r="B81" s="469"/>
      <c r="C81" s="469"/>
      <c r="D81" s="470"/>
      <c r="E81" s="471"/>
      <c r="F81" s="48"/>
      <c r="G81" s="132"/>
      <c r="H81" s="132"/>
      <c r="I81" s="132"/>
    </row>
    <row r="82" spans="1:9" ht="15" customHeight="1" thickTop="1">
      <c r="A82" s="481"/>
      <c r="B82" s="482"/>
      <c r="C82" s="482"/>
      <c r="D82" s="483"/>
      <c r="E82" s="463"/>
      <c r="F82" s="52"/>
      <c r="G82" s="132"/>
      <c r="H82" s="132"/>
      <c r="I82" s="132"/>
    </row>
    <row r="83" spans="1:9" ht="15" customHeight="1">
      <c r="A83" s="484"/>
      <c r="B83" s="485"/>
      <c r="C83" s="485"/>
      <c r="D83" s="486"/>
      <c r="E83" s="467"/>
      <c r="F83" s="53"/>
      <c r="G83" s="132"/>
      <c r="H83" s="132"/>
      <c r="I83" s="132"/>
    </row>
    <row r="84" spans="1:9" ht="15" customHeight="1" thickBot="1">
      <c r="A84" s="487"/>
      <c r="B84" s="488"/>
      <c r="C84" s="488"/>
      <c r="D84" s="489"/>
      <c r="E84" s="471"/>
      <c r="F84" s="54"/>
      <c r="G84" s="132"/>
      <c r="H84" s="132"/>
      <c r="I84" s="132"/>
    </row>
    <row r="85" spans="1:9" ht="15" customHeight="1" thickBot="1" thickTop="1">
      <c r="A85" s="878" t="s">
        <v>29</v>
      </c>
      <c r="B85" s="878"/>
      <c r="C85" s="878"/>
      <c r="D85" s="878"/>
      <c r="E85" s="878"/>
      <c r="F85" s="878"/>
      <c r="G85" s="132"/>
      <c r="H85" s="132"/>
      <c r="I85" s="132"/>
    </row>
    <row r="86" spans="1:9" ht="15" customHeight="1" thickTop="1">
      <c r="A86" s="490"/>
      <c r="B86" s="491"/>
      <c r="C86" s="491"/>
      <c r="D86" s="492"/>
      <c r="E86" s="879"/>
      <c r="F86" s="31"/>
      <c r="G86" s="132"/>
      <c r="H86" s="132"/>
      <c r="I86" s="132"/>
    </row>
    <row r="87" spans="1:9" ht="15" customHeight="1">
      <c r="A87" s="493"/>
      <c r="B87" s="494"/>
      <c r="C87" s="494"/>
      <c r="D87" s="495"/>
      <c r="E87" s="876"/>
      <c r="F87" s="32"/>
      <c r="G87" s="132"/>
      <c r="H87" s="132"/>
      <c r="I87" s="132"/>
    </row>
    <row r="88" spans="1:9" ht="15" customHeight="1" thickBot="1">
      <c r="A88" s="496"/>
      <c r="B88" s="497"/>
      <c r="C88" s="497"/>
      <c r="D88" s="498"/>
      <c r="E88" s="877"/>
      <c r="F88" s="36"/>
      <c r="G88" s="132"/>
      <c r="H88" s="132"/>
      <c r="I88" s="132"/>
    </row>
    <row r="89" spans="1:9" ht="15" customHeight="1" thickTop="1">
      <c r="A89" s="499"/>
      <c r="B89" s="500"/>
      <c r="C89" s="500"/>
      <c r="D89" s="501"/>
      <c r="E89" s="876"/>
      <c r="F89" s="31"/>
      <c r="G89" s="132"/>
      <c r="H89" s="132"/>
      <c r="I89" s="132"/>
    </row>
    <row r="90" spans="1:9" ht="15" customHeight="1">
      <c r="A90" s="502"/>
      <c r="B90" s="503"/>
      <c r="C90" s="503"/>
      <c r="D90" s="504"/>
      <c r="E90" s="876"/>
      <c r="F90" s="32"/>
      <c r="G90" s="132"/>
      <c r="H90" s="132"/>
      <c r="I90" s="132"/>
    </row>
    <row r="91" spans="1:9" ht="15" customHeight="1" thickBot="1">
      <c r="A91" s="505"/>
      <c r="B91" s="506"/>
      <c r="C91" s="506"/>
      <c r="D91" s="507"/>
      <c r="E91" s="877"/>
      <c r="F91" s="33"/>
      <c r="G91" s="132"/>
      <c r="H91" s="132"/>
      <c r="I91" s="132"/>
    </row>
    <row r="92" spans="1:9" ht="15" customHeight="1" thickBot="1" thickTop="1">
      <c r="A92" s="878" t="s">
        <v>13</v>
      </c>
      <c r="B92" s="878"/>
      <c r="C92" s="878"/>
      <c r="D92" s="878"/>
      <c r="E92" s="878"/>
      <c r="F92" s="878"/>
      <c r="G92" s="132"/>
      <c r="H92" s="132"/>
      <c r="I92" s="132"/>
    </row>
    <row r="93" spans="1:9" ht="15" customHeight="1" thickTop="1">
      <c r="A93" s="678"/>
      <c r="B93" s="679"/>
      <c r="C93" s="679"/>
      <c r="D93" s="680"/>
      <c r="E93" s="1026"/>
      <c r="F93" s="34"/>
      <c r="G93" s="132"/>
      <c r="H93" s="132"/>
      <c r="I93" s="132"/>
    </row>
    <row r="94" spans="1:9" ht="15" customHeight="1">
      <c r="A94" s="681"/>
      <c r="B94" s="682"/>
      <c r="C94" s="682"/>
      <c r="D94" s="683"/>
      <c r="E94" s="1027"/>
      <c r="F94" s="29"/>
      <c r="G94" s="132"/>
      <c r="H94" s="132"/>
      <c r="I94" s="132"/>
    </row>
    <row r="95" spans="1:9" ht="15" customHeight="1" thickBot="1">
      <c r="A95" s="684"/>
      <c r="B95" s="685"/>
      <c r="C95" s="685"/>
      <c r="D95" s="686"/>
      <c r="E95" s="1028"/>
      <c r="F95" s="30"/>
      <c r="G95" s="132"/>
      <c r="H95" s="132"/>
      <c r="I95" s="132"/>
    </row>
    <row r="96" spans="1:9" ht="15" customHeight="1" thickBot="1" thickTop="1">
      <c r="A96" s="878" t="s">
        <v>14</v>
      </c>
      <c r="B96" s="878"/>
      <c r="C96" s="878"/>
      <c r="D96" s="878"/>
      <c r="E96" s="878"/>
      <c r="F96" s="878"/>
      <c r="G96" s="132"/>
      <c r="H96" s="132"/>
      <c r="I96" s="132"/>
    </row>
    <row r="97" spans="1:9" ht="15" customHeight="1" thickTop="1">
      <c r="A97" s="687"/>
      <c r="B97" s="688"/>
      <c r="C97" s="689"/>
      <c r="D97" s="690"/>
      <c r="E97" s="1026"/>
      <c r="F97" s="35"/>
      <c r="G97" s="132"/>
      <c r="H97" s="132"/>
      <c r="I97" s="132"/>
    </row>
    <row r="98" spans="1:9" ht="15" customHeight="1">
      <c r="A98" s="691"/>
      <c r="B98" s="692"/>
      <c r="C98" s="693"/>
      <c r="D98" s="694"/>
      <c r="E98" s="1027"/>
      <c r="F98" s="32"/>
      <c r="G98" s="132"/>
      <c r="H98" s="132"/>
      <c r="I98" s="132"/>
    </row>
    <row r="99" spans="1:9" ht="15" customHeight="1" thickBot="1">
      <c r="A99" s="695"/>
      <c r="B99" s="696"/>
      <c r="C99" s="697"/>
      <c r="D99" s="698"/>
      <c r="E99" s="1028"/>
      <c r="F99" s="36"/>
      <c r="G99" s="132"/>
      <c r="H99" s="132"/>
      <c r="I99" s="132"/>
    </row>
    <row r="100" spans="1:9" ht="25.5" customHeight="1" thickTop="1">
      <c r="A100" s="1029" t="s">
        <v>74</v>
      </c>
      <c r="B100" s="1029"/>
      <c r="C100" s="1029"/>
      <c r="D100" s="1029"/>
      <c r="E100" s="1029"/>
      <c r="F100" s="1029"/>
      <c r="G100" s="132"/>
      <c r="H100" s="132"/>
      <c r="I100" s="132"/>
    </row>
    <row r="101" spans="1:9" ht="25.5" customHeight="1">
      <c r="A101" s="873" t="s">
        <v>17</v>
      </c>
      <c r="B101" s="874"/>
      <c r="C101" s="263">
        <f>SUM(' ED PARTIE PERDUE'!I2)</f>
        <v>0</v>
      </c>
      <c r="D101" s="875">
        <f>C101</f>
        <v>0</v>
      </c>
      <c r="E101" s="866"/>
      <c r="F101" s="866"/>
      <c r="G101" s="132"/>
      <c r="H101" s="132"/>
      <c r="I101" s="132"/>
    </row>
    <row r="102" spans="1:9" ht="25.5" customHeight="1">
      <c r="A102" s="873" t="s">
        <v>18</v>
      </c>
      <c r="B102" s="874"/>
      <c r="C102" s="263">
        <f>SUM(' ED PARTIE PERDUE'!J6)</f>
        <v>0</v>
      </c>
      <c r="D102" s="264"/>
      <c r="E102" s="265"/>
      <c r="F102" s="265"/>
      <c r="G102" s="132"/>
      <c r="H102" s="132"/>
      <c r="I102" s="132"/>
    </row>
    <row r="103" spans="1:9" ht="25.5" customHeight="1">
      <c r="A103" s="873" t="s">
        <v>19</v>
      </c>
      <c r="B103" s="874"/>
      <c r="C103" s="266">
        <f>SUM(' ED PARTIE PERDUE'!I6)</f>
        <v>0</v>
      </c>
      <c r="D103" s="875">
        <f>C102*C103</f>
        <v>0</v>
      </c>
      <c r="E103" s="866"/>
      <c r="F103" s="866"/>
      <c r="G103" s="132"/>
      <c r="H103" s="132"/>
      <c r="I103" s="132"/>
    </row>
    <row r="104" spans="1:9" ht="25.5" customHeight="1">
      <c r="A104" s="873" t="s">
        <v>20</v>
      </c>
      <c r="B104" s="874"/>
      <c r="C104" s="423"/>
      <c r="D104" s="264"/>
      <c r="E104" s="265"/>
      <c r="F104" s="265"/>
      <c r="G104" s="132"/>
      <c r="H104" s="132"/>
      <c r="I104" s="132"/>
    </row>
    <row r="105" spans="1:9" ht="9" customHeight="1">
      <c r="A105" s="90"/>
      <c r="B105" s="90"/>
      <c r="C105" s="64"/>
      <c r="D105" s="264"/>
      <c r="E105" s="265"/>
      <c r="F105" s="265"/>
      <c r="G105" s="132"/>
      <c r="H105" s="132"/>
      <c r="I105" s="132"/>
    </row>
    <row r="106" spans="1:9" ht="21.75" customHeight="1">
      <c r="A106" s="865" t="s">
        <v>21</v>
      </c>
      <c r="B106" s="865"/>
      <c r="C106" s="865"/>
      <c r="D106" s="866">
        <f>D101+D103</f>
        <v>0</v>
      </c>
      <c r="E106" s="866"/>
      <c r="F106" s="866"/>
      <c r="G106" s="132"/>
      <c r="H106" s="132"/>
      <c r="I106" s="132"/>
    </row>
    <row r="107" spans="1:9" ht="21.75" customHeight="1">
      <c r="A107" s="867" t="s">
        <v>131</v>
      </c>
      <c r="B107" s="868"/>
      <c r="C107" s="868"/>
      <c r="D107" s="157">
        <v>0.25</v>
      </c>
      <c r="E107" s="267">
        <f>SUM(D106)*D107</f>
        <v>0</v>
      </c>
      <c r="F107" s="268" t="e">
        <f>SUM(C130)/D131</f>
        <v>#DIV/0!</v>
      </c>
      <c r="G107" s="170"/>
      <c r="H107" s="201"/>
      <c r="I107" s="132"/>
    </row>
    <row r="108" spans="1:9" ht="21.75" customHeight="1">
      <c r="A108" s="869" t="s">
        <v>137</v>
      </c>
      <c r="B108" s="870"/>
      <c r="C108" s="870"/>
      <c r="D108" s="158">
        <v>0.6</v>
      </c>
      <c r="E108" s="236">
        <f>SUM(E107)*D108</f>
        <v>0</v>
      </c>
      <c r="F108" s="269" t="e">
        <f>SUM(C129)/C130</f>
        <v>#DIV/0!</v>
      </c>
      <c r="G108" s="170"/>
      <c r="H108" s="201"/>
      <c r="I108" s="24"/>
    </row>
    <row r="109" spans="1:9" ht="21.75" customHeight="1">
      <c r="A109" s="86"/>
      <c r="B109" s="25"/>
      <c r="C109" s="25"/>
      <c r="D109" s="86"/>
      <c r="E109" s="871"/>
      <c r="F109" s="871"/>
      <c r="G109" s="132"/>
      <c r="H109" s="23"/>
      <c r="I109" s="23"/>
    </row>
    <row r="110" spans="1:9" ht="21.75" customHeight="1">
      <c r="A110" s="117"/>
      <c r="B110" s="25"/>
      <c r="C110" s="25"/>
      <c r="D110" s="117"/>
      <c r="E110" s="123"/>
      <c r="F110" s="123"/>
      <c r="G110" s="132"/>
      <c r="H110" s="23"/>
      <c r="I110" s="23"/>
    </row>
    <row r="111" spans="1:9" ht="19.5" customHeight="1">
      <c r="A111" s="872"/>
      <c r="B111" s="872"/>
      <c r="C111" s="872"/>
      <c r="D111" s="872"/>
      <c r="E111" s="872"/>
      <c r="F111" s="872"/>
      <c r="G111" s="132"/>
      <c r="H111" s="132"/>
      <c r="I111" s="132"/>
    </row>
    <row r="112" spans="1:9" ht="18" customHeight="1">
      <c r="A112" s="117"/>
      <c r="B112" s="855"/>
      <c r="C112" s="855"/>
      <c r="D112" s="855"/>
      <c r="E112" s="855"/>
      <c r="F112" s="117"/>
      <c r="G112" s="132"/>
      <c r="H112" s="132"/>
      <c r="I112" s="132"/>
    </row>
    <row r="113" spans="1:9" ht="18" customHeight="1">
      <c r="A113" s="83"/>
      <c r="B113" s="83"/>
      <c r="C113" s="856" t="s">
        <v>143</v>
      </c>
      <c r="D113" s="857"/>
      <c r="E113" s="83"/>
      <c r="F113" s="83"/>
      <c r="G113" s="132"/>
      <c r="H113" s="132"/>
      <c r="I113" s="132"/>
    </row>
    <row r="114" spans="1:9" ht="18" customHeight="1">
      <c r="A114" s="83"/>
      <c r="B114" s="83"/>
      <c r="C114" s="858"/>
      <c r="D114" s="859"/>
      <c r="E114" s="83"/>
      <c r="F114" s="83"/>
      <c r="G114" s="132"/>
      <c r="H114" s="132"/>
      <c r="I114" s="132"/>
    </row>
    <row r="115" spans="1:9" ht="18" customHeight="1">
      <c r="A115" s="83"/>
      <c r="B115" s="83"/>
      <c r="C115" s="858"/>
      <c r="D115" s="859"/>
      <c r="E115" s="83"/>
      <c r="F115" s="83"/>
      <c r="G115" s="132"/>
      <c r="H115" s="132"/>
      <c r="I115" s="132"/>
    </row>
    <row r="116" spans="1:9" ht="18" customHeight="1">
      <c r="A116" s="83"/>
      <c r="B116" s="83"/>
      <c r="C116" s="860"/>
      <c r="D116" s="861"/>
      <c r="E116" s="83"/>
      <c r="F116" s="83"/>
      <c r="G116" s="132"/>
      <c r="H116" s="132"/>
      <c r="I116" s="132"/>
    </row>
    <row r="117" spans="1:9" ht="1.5" customHeight="1">
      <c r="A117" s="76"/>
      <c r="B117" s="77"/>
      <c r="C117" s="862"/>
      <c r="D117" s="862"/>
      <c r="E117" s="77"/>
      <c r="F117" s="77"/>
      <c r="G117" s="132"/>
      <c r="H117" s="132"/>
      <c r="I117" s="132"/>
    </row>
    <row r="118" spans="1:6" s="59" customFormat="1" ht="6" customHeight="1">
      <c r="A118" s="73"/>
      <c r="B118" s="70"/>
      <c r="C118" s="70"/>
      <c r="D118" s="70"/>
      <c r="E118" s="70"/>
      <c r="F118" s="70"/>
    </row>
    <row r="119" spans="1:9" ht="27" customHeight="1">
      <c r="A119" s="22" t="s">
        <v>44</v>
      </c>
      <c r="B119" s="22" t="s">
        <v>42</v>
      </c>
      <c r="C119" s="22" t="s">
        <v>43</v>
      </c>
      <c r="D119" s="22" t="s">
        <v>93</v>
      </c>
      <c r="E119" s="216"/>
      <c r="F119" s="75">
        <f>D106</f>
        <v>0</v>
      </c>
      <c r="G119" s="132"/>
      <c r="H119" s="132"/>
      <c r="I119" s="132"/>
    </row>
    <row r="120" spans="1:9" ht="27" customHeight="1">
      <c r="A120" s="210" t="s">
        <v>133</v>
      </c>
      <c r="B120" s="270">
        <f>(' ED PARTIE PERDUE'!B23)</f>
        <v>0</v>
      </c>
      <c r="C120" s="271">
        <f>SUM(' ED PARTIE PERDUE'!C23)</f>
        <v>0</v>
      </c>
      <c r="D120" s="272">
        <f>SUM(' ED PARTIE PERDUE'!D23)</f>
        <v>0</v>
      </c>
      <c r="E120" s="217"/>
      <c r="F120" s="75">
        <f aca="true" t="shared" si="0" ref="F120:F127">F119-D120</f>
        <v>0</v>
      </c>
      <c r="G120" s="132"/>
      <c r="H120" s="132"/>
      <c r="I120" s="20"/>
    </row>
    <row r="121" spans="1:9" ht="27" customHeight="1">
      <c r="A121" s="210" t="s">
        <v>115</v>
      </c>
      <c r="B121" s="270">
        <f>(' ED PARTIE PERDUE'!B24)</f>
        <v>0</v>
      </c>
      <c r="C121" s="271">
        <f>SUM(' ED PARTIE PERDUE'!C24)</f>
        <v>0</v>
      </c>
      <c r="D121" s="272">
        <f>SUM(' ED PARTIE PERDUE'!D24)</f>
        <v>0</v>
      </c>
      <c r="E121" s="217"/>
      <c r="F121" s="75">
        <f t="shared" si="0"/>
        <v>0</v>
      </c>
      <c r="G121" s="132"/>
      <c r="H121" s="132"/>
      <c r="I121" s="20"/>
    </row>
    <row r="122" spans="1:9" ht="27" customHeight="1">
      <c r="A122" s="210" t="s">
        <v>96</v>
      </c>
      <c r="B122" s="270">
        <f>(' ED PARTIE PERDUE'!B25)</f>
        <v>0</v>
      </c>
      <c r="C122" s="271">
        <f>SUM(' ED PARTIE PERDUE'!C25)</f>
        <v>0</v>
      </c>
      <c r="D122" s="272">
        <f>SUM(' ED PARTIE PERDUE'!D25)</f>
        <v>0</v>
      </c>
      <c r="E122" s="217"/>
      <c r="F122" s="75">
        <f t="shared" si="0"/>
        <v>0</v>
      </c>
      <c r="G122" s="132"/>
      <c r="H122" s="132"/>
      <c r="I122" s="20"/>
    </row>
    <row r="123" spans="1:9" ht="27" customHeight="1">
      <c r="A123" s="210" t="s">
        <v>97</v>
      </c>
      <c r="B123" s="270">
        <f>(' ED PARTIE PERDUE'!B26)</f>
        <v>0</v>
      </c>
      <c r="C123" s="271">
        <f>SUM(' ED PARTIE PERDUE'!C26)</f>
        <v>0</v>
      </c>
      <c r="D123" s="272">
        <f>SUM(' ED PARTIE PERDUE'!D26)</f>
        <v>0</v>
      </c>
      <c r="E123" s="217"/>
      <c r="F123" s="75">
        <f t="shared" si="0"/>
        <v>0</v>
      </c>
      <c r="G123" s="132"/>
      <c r="H123" s="132"/>
      <c r="I123" s="20"/>
    </row>
    <row r="124" spans="1:9" ht="27" customHeight="1">
      <c r="A124" s="210" t="s">
        <v>98</v>
      </c>
      <c r="B124" s="270">
        <f>(' ED PARTIE PERDUE'!B27)</f>
        <v>0</v>
      </c>
      <c r="C124" s="271">
        <f>SUM(' ED PARTIE PERDUE'!C27)</f>
        <v>0</v>
      </c>
      <c r="D124" s="272">
        <f>SUM(' ED PARTIE PERDUE'!D27)</f>
        <v>0</v>
      </c>
      <c r="E124" s="217"/>
      <c r="F124" s="75">
        <f t="shared" si="0"/>
        <v>0</v>
      </c>
      <c r="G124" s="132"/>
      <c r="H124" s="132"/>
      <c r="I124" s="20"/>
    </row>
    <row r="125" spans="1:9" ht="27" customHeight="1">
      <c r="A125" s="211" t="s">
        <v>99</v>
      </c>
      <c r="B125" s="270">
        <f>(' ED PARTIE PERDUE'!B28)</f>
        <v>0</v>
      </c>
      <c r="C125" s="271">
        <f>SUM(' ED PARTIE PERDUE'!C28)</f>
        <v>0</v>
      </c>
      <c r="D125" s="272">
        <f>SUM(' ED PARTIE PERDUE'!D28)</f>
        <v>0</v>
      </c>
      <c r="E125" s="217"/>
      <c r="F125" s="75">
        <f t="shared" si="0"/>
        <v>0</v>
      </c>
      <c r="G125" s="132"/>
      <c r="H125" s="132"/>
      <c r="I125" s="20"/>
    </row>
    <row r="126" spans="1:9" ht="27" customHeight="1">
      <c r="A126" s="211" t="s">
        <v>100</v>
      </c>
      <c r="B126" s="270">
        <f>(' ED PARTIE PERDUE'!B29)</f>
        <v>0</v>
      </c>
      <c r="C126" s="271">
        <f>SUM(' ED PARTIE PERDUE'!C29)</f>
        <v>0</v>
      </c>
      <c r="D126" s="272">
        <f>SUM(' ED PARTIE PERDUE'!D29)</f>
        <v>0</v>
      </c>
      <c r="E126" s="217"/>
      <c r="F126" s="75">
        <f t="shared" si="0"/>
        <v>0</v>
      </c>
      <c r="G126" s="23"/>
      <c r="H126" s="132"/>
      <c r="I126" s="20"/>
    </row>
    <row r="127" spans="1:9" ht="27" customHeight="1">
      <c r="A127" s="211" t="s">
        <v>127</v>
      </c>
      <c r="B127" s="270">
        <f>(' ED PARTIE PERDUE'!B30)</f>
        <v>0</v>
      </c>
      <c r="C127" s="271">
        <f>SUM(' ED PARTIE PERDUE'!C30)</f>
        <v>0</v>
      </c>
      <c r="D127" s="272">
        <f>SUM(' ED PARTIE PERDUE'!D30)</f>
        <v>0</v>
      </c>
      <c r="E127" s="217"/>
      <c r="F127" s="75">
        <f t="shared" si="0"/>
        <v>0</v>
      </c>
      <c r="G127" s="132"/>
      <c r="H127" s="132"/>
      <c r="I127" s="20"/>
    </row>
    <row r="128" spans="1:9" ht="27" customHeight="1">
      <c r="A128" s="211" t="s">
        <v>134</v>
      </c>
      <c r="B128" s="270">
        <f>(' ED PARTIE PERDUE'!B31)</f>
        <v>2</v>
      </c>
      <c r="C128" s="271">
        <f>SUM(' ED PARTIE PERDUE'!C31)</f>
        <v>0</v>
      </c>
      <c r="D128" s="272">
        <f>SUM(' ED PARTIE PERDUE'!D31)</f>
        <v>0</v>
      </c>
      <c r="E128" s="217"/>
      <c r="F128" s="215"/>
      <c r="G128" s="23"/>
      <c r="H128" s="132"/>
      <c r="I128" s="20"/>
    </row>
    <row r="129" spans="1:9" ht="27" customHeight="1">
      <c r="A129" s="211" t="s">
        <v>128</v>
      </c>
      <c r="B129" s="270">
        <f>(' ED PARTIE PERDUE'!B32)</f>
        <v>1</v>
      </c>
      <c r="C129" s="271">
        <f>SUM(' ED PARTIE PERDUE'!C32)</f>
        <v>0</v>
      </c>
      <c r="D129" s="272">
        <f>SUM(' ED PARTIE PERDUE'!D32)</f>
        <v>0</v>
      </c>
      <c r="E129" s="217"/>
      <c r="F129" s="215"/>
      <c r="G129" s="23"/>
      <c r="H129" s="132"/>
      <c r="I129" s="20"/>
    </row>
    <row r="130" spans="1:9" s="132" customFormat="1" ht="27" customHeight="1">
      <c r="A130" s="211" t="s">
        <v>84</v>
      </c>
      <c r="B130" s="270">
        <f>(' ED PARTIE PERDUE'!B33)</f>
        <v>1</v>
      </c>
      <c r="C130" s="271">
        <f>SUM(' ED PARTIE PERDUE'!C33)</f>
        <v>0</v>
      </c>
      <c r="D130" s="272">
        <f>SUM(' ED PARTIE PERDUE'!D33)</f>
        <v>0</v>
      </c>
      <c r="E130" s="218"/>
      <c r="F130" s="215"/>
      <c r="G130" s="23"/>
      <c r="I130" s="20"/>
    </row>
    <row r="131" spans="1:9" ht="27" customHeight="1">
      <c r="A131" s="69">
        <v>4</v>
      </c>
      <c r="B131" s="302"/>
      <c r="C131" s="273">
        <f>IF(B20&lt;&gt;"",12,IF(B21&lt;&gt;"",8,IF(B22&lt;&gt;"",4,0)))</f>
        <v>12</v>
      </c>
      <c r="D131" s="274">
        <f>SUM(' ED PARTIE PERDUE'!D34)</f>
        <v>0</v>
      </c>
      <c r="G131" s="132"/>
      <c r="H131" s="132"/>
      <c r="I131" s="132"/>
    </row>
    <row r="132" spans="1:9" ht="24.75" customHeight="1">
      <c r="A132" s="863">
        <f>C12</f>
        <v>0</v>
      </c>
      <c r="B132" s="863"/>
      <c r="C132" s="863"/>
      <c r="D132" s="864"/>
      <c r="E132" s="303" t="s">
        <v>1</v>
      </c>
      <c r="F132" s="303">
        <f>SUM(' ED PARTIE PERDUE'!C3:E6)</f>
        <v>0</v>
      </c>
      <c r="G132" s="132"/>
      <c r="H132" s="132"/>
      <c r="I132" s="132"/>
    </row>
    <row r="133" spans="1:9" ht="24.75" customHeight="1">
      <c r="A133" s="119"/>
      <c r="B133" s="116" t="s">
        <v>102</v>
      </c>
      <c r="C133" s="1022" t="str">
        <f>IF(B20="X","TRIPLETTES : 3 chèques de : ",IF(B21="X","DOUBLETTES : 2 chèques de : ",IF(B22="X","INDIVIDUEL : 1 chèque de : ","")))</f>
        <v>TRIPLETTES : 3 chèques de : </v>
      </c>
      <c r="D133" s="1023"/>
      <c r="E133" s="847">
        <f>SUM(' ED PARTIE PERDUE'!D35)</f>
        <v>0</v>
      </c>
      <c r="F133" s="848"/>
      <c r="G133" s="113"/>
      <c r="H133" s="132"/>
      <c r="I133" s="132"/>
    </row>
    <row r="134" spans="1:9" ht="24.75" customHeight="1">
      <c r="A134" s="119"/>
      <c r="B134" s="198" t="s">
        <v>103</v>
      </c>
      <c r="C134" s="1022" t="str">
        <f>IF(B20="X","TRIPLETTES : 3 chèques de : ",IF(B21="X","DOUBLETTES : 2 chèques de : ",IF(B22="X","INDIVIDUEL : 1 chèque de : ","")))</f>
        <v>TRIPLETTES : 3 chèques de : </v>
      </c>
      <c r="D134" s="1023"/>
      <c r="E134" s="847">
        <f>SUM(' ED PARTIE PERDUE'!D36)</f>
        <v>0</v>
      </c>
      <c r="F134" s="848"/>
      <c r="G134" s="113"/>
      <c r="H134" s="132"/>
      <c r="I134" s="132"/>
    </row>
    <row r="135" spans="1:9" ht="24.75" customHeight="1">
      <c r="A135" s="119"/>
      <c r="B135" s="119"/>
      <c r="C135" s="119"/>
      <c r="D135" s="120"/>
      <c r="E135" s="120"/>
      <c r="F135" s="120"/>
      <c r="G135" s="132"/>
      <c r="H135" s="132"/>
      <c r="I135" s="132"/>
    </row>
    <row r="136" spans="1:9" ht="19.5" customHeight="1">
      <c r="A136" s="835" t="s">
        <v>16</v>
      </c>
      <c r="B136" s="835"/>
      <c r="C136" s="835"/>
      <c r="D136" s="835"/>
      <c r="E136" s="835"/>
      <c r="F136" s="835"/>
      <c r="G136" s="132"/>
      <c r="H136" s="132"/>
      <c r="I136" s="132"/>
    </row>
    <row r="137" spans="1:9" ht="6" customHeight="1" thickBot="1">
      <c r="A137" s="10"/>
      <c r="B137" s="10"/>
      <c r="C137" s="10"/>
      <c r="D137" s="10"/>
      <c r="E137" s="10"/>
      <c r="F137" s="10"/>
      <c r="G137" s="132"/>
      <c r="H137" s="132"/>
      <c r="I137" s="132"/>
    </row>
    <row r="138" spans="1:9" ht="20.25" customHeight="1" thickTop="1">
      <c r="A138" s="121" t="s">
        <v>1</v>
      </c>
      <c r="B138" s="2" t="s">
        <v>2</v>
      </c>
      <c r="C138" s="849" t="s">
        <v>3</v>
      </c>
      <c r="D138" s="121" t="s">
        <v>1</v>
      </c>
      <c r="E138" s="851" t="s">
        <v>47</v>
      </c>
      <c r="F138" s="853" t="s">
        <v>30</v>
      </c>
      <c r="G138" s="132"/>
      <c r="H138" s="132"/>
      <c r="I138" s="132"/>
    </row>
    <row r="139" spans="1:9" ht="20.25" customHeight="1" thickBot="1">
      <c r="A139" s="122" t="s">
        <v>5</v>
      </c>
      <c r="B139" s="3"/>
      <c r="C139" s="850"/>
      <c r="D139" s="122" t="s">
        <v>7</v>
      </c>
      <c r="E139" s="852"/>
      <c r="F139" s="854"/>
      <c r="G139" s="132"/>
      <c r="H139" s="132"/>
      <c r="I139" s="132"/>
    </row>
    <row r="140" spans="1:9" ht="20.25" customHeight="1" thickTop="1">
      <c r="A140" s="275">
        <f>IF(' ED PARTIE PERDUE'!F12=3,A97,A97)</f>
        <v>0</v>
      </c>
      <c r="B140" s="276">
        <f>IF(' ED PARTIE PERDUE'!F12=3,B97,B97)</f>
        <v>0</v>
      </c>
      <c r="C140" s="276">
        <f>IF(' ED PARTIE PERDUE'!F12=3,C97,C97)</f>
        <v>0</v>
      </c>
      <c r="D140" s="276">
        <f>IF(' ED PARTIE PERDUE'!F12=3,D97,D97)</f>
        <v>0</v>
      </c>
      <c r="E140" s="277">
        <f>IF(' ED PARTIE PERDUE'!F12=3,E133,E133)</f>
        <v>0</v>
      </c>
      <c r="F140" s="519"/>
      <c r="G140" s="132"/>
      <c r="H140" s="132"/>
      <c r="I140" s="21"/>
    </row>
    <row r="141" spans="1:9" ht="20.25" customHeight="1">
      <c r="A141" s="278">
        <f>IF(' ED PARTIE PERDUE'!F12=3,A98,A98)</f>
        <v>0</v>
      </c>
      <c r="B141" s="279">
        <f>IF(' ED PARTIE PERDUE'!F12&lt;&gt;1,B98,"")</f>
        <v>0</v>
      </c>
      <c r="C141" s="279">
        <f>IF(' ED PARTIE PERDUE'!F12&lt;&gt;1,C98,"")</f>
        <v>0</v>
      </c>
      <c r="D141" s="279">
        <f>IF(' ED PARTIE PERDUE'!F12&lt;&gt;1,D98,"")</f>
        <v>0</v>
      </c>
      <c r="E141" s="280">
        <f>IF(' ED PARTIE PERDUE'!F12&lt;&gt;1,E133,"")</f>
        <v>0</v>
      </c>
      <c r="F141" s="520"/>
      <c r="G141" s="132"/>
      <c r="H141" s="132"/>
      <c r="I141" s="21"/>
    </row>
    <row r="142" spans="1:9" ht="20.25" customHeight="1" thickBot="1">
      <c r="A142" s="281">
        <f>IF(' ED PARTIE PERDUE'!F12=3,A99,A99)</f>
        <v>0</v>
      </c>
      <c r="B142" s="282">
        <f>IF(' ED PARTIE PERDUE'!F12=3,B99,"")</f>
        <v>0</v>
      </c>
      <c r="C142" s="282">
        <f>IF(' ED PARTIE PERDUE'!F12=3,C99,"")</f>
        <v>0</v>
      </c>
      <c r="D142" s="282">
        <f>IF(' ED PARTIE PERDUE'!F12=3,D99,"")</f>
        <v>0</v>
      </c>
      <c r="E142" s="283">
        <f>IF(' ED PARTIE PERDUE'!F12=3,E133,"")</f>
        <v>0</v>
      </c>
      <c r="F142" s="521"/>
      <c r="G142" s="132"/>
      <c r="H142" s="132"/>
      <c r="I142" s="21"/>
    </row>
    <row r="143" spans="1:9" ht="20.25" customHeight="1" thickTop="1">
      <c r="A143" s="284">
        <f>IF(' ED PARTIE PERDUE'!F12=3,A93,A93)</f>
        <v>0</v>
      </c>
      <c r="B143" s="276">
        <f>IF(' ED PARTIE PERDUE'!F12=3,B93,B93)</f>
        <v>0</v>
      </c>
      <c r="C143" s="276">
        <f>IF(' ED PARTIE PERDUE'!F12=3,C93,C93)</f>
        <v>0</v>
      </c>
      <c r="D143" s="276">
        <f>IF(' ED PARTIE PERDUE'!F12=3,D93,D93)</f>
        <v>0</v>
      </c>
      <c r="E143" s="285">
        <f>IF(' ED PARTIE PERDUE'!F12=3,E134,E134)</f>
        <v>0</v>
      </c>
      <c r="F143" s="519"/>
      <c r="G143" s="132"/>
      <c r="H143" s="132"/>
      <c r="I143" s="21"/>
    </row>
    <row r="144" spans="1:9" ht="20.25" customHeight="1">
      <c r="A144" s="278">
        <f>IF(' ED PARTIE PERDUE'!F12=3,A94,A94)</f>
        <v>0</v>
      </c>
      <c r="B144" s="279">
        <f>IF(' ED PARTIE PERDUE'!F12&lt;&gt;1,B94,"")</f>
        <v>0</v>
      </c>
      <c r="C144" s="279">
        <f>IF(' ED PARTIE PERDUE'!F12&lt;&gt;1,C94,"")</f>
        <v>0</v>
      </c>
      <c r="D144" s="279">
        <f>IF(' ED PARTIE PERDUE'!F12&lt;&gt;1,D94,"")</f>
        <v>0</v>
      </c>
      <c r="E144" s="283">
        <f>IF(' ED PARTIE PERDUE'!F12&lt;&gt;1,E134,"")</f>
        <v>0</v>
      </c>
      <c r="F144" s="520"/>
      <c r="G144" s="132"/>
      <c r="H144" s="132"/>
      <c r="I144" s="21"/>
    </row>
    <row r="145" spans="1:9" ht="20.25" customHeight="1" thickBot="1">
      <c r="A145" s="284">
        <f>IF(' ED PARTIE PERDUE'!F12=3,A95,A95)</f>
        <v>0</v>
      </c>
      <c r="B145" s="282">
        <f>IF(' ED PARTIE PERDUE'!F12=3,B95,"")</f>
        <v>0</v>
      </c>
      <c r="C145" s="282">
        <f>IF(' ED PARTIE PERDUE'!F12=3,C95,"")</f>
        <v>0</v>
      </c>
      <c r="D145" s="282">
        <f>IF(' ED PARTIE PERDUE'!F12=3,D95,"")</f>
        <v>0</v>
      </c>
      <c r="E145" s="283">
        <f>IF(' ED PARTIE PERDUE'!F12=3,E134,"")</f>
        <v>0</v>
      </c>
      <c r="F145" s="521"/>
      <c r="G145" s="132"/>
      <c r="H145" s="132"/>
      <c r="I145" s="21"/>
    </row>
    <row r="146" spans="1:9" ht="18" customHeight="1" thickTop="1">
      <c r="A146" s="110"/>
      <c r="B146" s="110"/>
      <c r="C146" s="110"/>
      <c r="D146" s="110"/>
      <c r="E146" s="111"/>
      <c r="F146" s="115"/>
      <c r="G146" s="132"/>
      <c r="H146" s="132"/>
      <c r="I146" s="21"/>
    </row>
    <row r="147" spans="1:9" ht="20.25" customHeight="1">
      <c r="A147" s="835" t="s">
        <v>31</v>
      </c>
      <c r="B147" s="835"/>
      <c r="C147" s="835"/>
      <c r="D147" s="835"/>
      <c r="E147" s="835"/>
      <c r="F147" s="835"/>
      <c r="G147" s="132"/>
      <c r="H147" s="132"/>
      <c r="I147" s="132"/>
    </row>
    <row r="148" spans="2:9" ht="20.25" customHeight="1">
      <c r="B148" s="286">
        <f>IF(' ED PARTIE PERDUE'!F12=3,B97,B97)</f>
        <v>0</v>
      </c>
      <c r="C148" s="287">
        <f>B148</f>
        <v>0</v>
      </c>
      <c r="D148" s="836" t="s">
        <v>45</v>
      </c>
      <c r="E148" s="837"/>
      <c r="F148" s="838"/>
      <c r="G148" s="132"/>
      <c r="H148" s="132"/>
      <c r="I148" s="132"/>
    </row>
    <row r="149" spans="2:9" ht="20.25" customHeight="1">
      <c r="B149" s="286">
        <f>IF(' ED PARTIE PERDUE'!F12&lt;&gt;1,B98,"")</f>
        <v>0</v>
      </c>
      <c r="C149" s="287">
        <f>B149</f>
        <v>0</v>
      </c>
      <c r="D149" s="839"/>
      <c r="E149" s="840"/>
      <c r="F149" s="841"/>
      <c r="G149" s="132"/>
      <c r="H149" s="132"/>
      <c r="I149" s="132"/>
    </row>
    <row r="150" spans="2:9" ht="20.25" customHeight="1">
      <c r="B150" s="286">
        <f>IF(' ED PARTIE PERDUE'!F12=3,B99,"")</f>
        <v>0</v>
      </c>
      <c r="C150" s="287">
        <f>IF(C131=12,B150,"")</f>
        <v>0</v>
      </c>
      <c r="D150" s="842"/>
      <c r="E150" s="843"/>
      <c r="F150" s="844"/>
      <c r="G150" s="132"/>
      <c r="H150" s="132"/>
      <c r="I150" s="132"/>
    </row>
    <row r="151" spans="2:9" ht="20.25" customHeight="1">
      <c r="B151" s="286">
        <f>IF(' ED PARTIE PERDUE'!F12=3,B93,B93)</f>
        <v>0</v>
      </c>
      <c r="C151" s="287">
        <f>B151</f>
        <v>0</v>
      </c>
      <c r="D151" s="829"/>
      <c r="E151" s="829"/>
      <c r="F151" s="829"/>
      <c r="G151" s="132"/>
      <c r="H151" s="132"/>
      <c r="I151" s="132"/>
    </row>
    <row r="152" spans="2:9" ht="20.25" customHeight="1">
      <c r="B152" s="286">
        <f>IF(' ED PARTIE PERDUE'!F12&lt;&gt;1,B94,"")</f>
        <v>0</v>
      </c>
      <c r="C152" s="287">
        <f>B152</f>
        <v>0</v>
      </c>
      <c r="D152" s="829"/>
      <c r="E152" s="829"/>
      <c r="F152" s="829"/>
      <c r="G152" s="132"/>
      <c r="H152" s="132"/>
      <c r="I152" s="132"/>
    </row>
    <row r="153" spans="2:9" ht="20.25" customHeight="1">
      <c r="B153" s="286">
        <f>IF(' ED PARTIE PERDUE'!F12=3,B95,"")</f>
        <v>0</v>
      </c>
      <c r="C153" s="287">
        <f>B153</f>
        <v>0</v>
      </c>
      <c r="D153" s="829"/>
      <c r="E153" s="829"/>
      <c r="F153" s="829"/>
      <c r="G153" s="132"/>
      <c r="H153" s="132"/>
      <c r="I153" s="132"/>
    </row>
    <row r="154" spans="2:9" ht="9" customHeight="1">
      <c r="B154" s="9"/>
      <c r="D154" s="829"/>
      <c r="E154" s="829"/>
      <c r="F154" s="829"/>
      <c r="G154" s="132"/>
      <c r="H154" s="132"/>
      <c r="I154" s="132"/>
    </row>
    <row r="155" spans="1:9" ht="18" customHeight="1">
      <c r="A155" s="830" t="s">
        <v>32</v>
      </c>
      <c r="B155" s="830"/>
      <c r="C155" s="288">
        <f>SUM(E140:E145)</f>
        <v>0</v>
      </c>
      <c r="D155" s="9"/>
      <c r="G155" s="132"/>
      <c r="H155" s="132"/>
      <c r="I155" s="132"/>
    </row>
    <row r="156" spans="2:9" ht="6" customHeight="1">
      <c r="B156" s="9"/>
      <c r="D156" s="9"/>
      <c r="G156" s="132"/>
      <c r="H156" s="132"/>
      <c r="I156" s="132"/>
    </row>
    <row r="157" spans="1:9" ht="18" customHeight="1">
      <c r="A157" s="6" t="s">
        <v>33</v>
      </c>
      <c r="B157" s="1024">
        <f>E12</f>
      </c>
      <c r="C157" s="1025"/>
      <c r="D157" s="8" t="s">
        <v>34</v>
      </c>
      <c r="E157" s="833"/>
      <c r="F157" s="832"/>
      <c r="G157" s="132"/>
      <c r="H157" s="132"/>
      <c r="I157" s="132"/>
    </row>
    <row r="158" spans="2:9" ht="6" customHeight="1">
      <c r="B158" s="9"/>
      <c r="D158" s="9"/>
      <c r="G158" s="132"/>
      <c r="H158" s="132"/>
      <c r="I158" s="132"/>
    </row>
    <row r="159" spans="1:9" ht="18" customHeight="1">
      <c r="A159" s="828" t="s">
        <v>35</v>
      </c>
      <c r="B159" s="828"/>
      <c r="C159" s="289">
        <f>C17</f>
      </c>
      <c r="D159" s="7"/>
      <c r="E159" s="834"/>
      <c r="F159" s="834"/>
      <c r="G159" s="132"/>
      <c r="H159" s="132"/>
      <c r="I159" s="132"/>
    </row>
    <row r="160" spans="1:9" ht="6" customHeight="1">
      <c r="A160" s="118"/>
      <c r="B160" s="118"/>
      <c r="C160" s="290"/>
      <c r="D160" s="5"/>
      <c r="E160" s="85"/>
      <c r="F160" s="85"/>
      <c r="G160" s="132"/>
      <c r="H160" s="132"/>
      <c r="I160" s="132"/>
    </row>
    <row r="161" spans="1:9" ht="18" customHeight="1">
      <c r="A161" s="828" t="s">
        <v>36</v>
      </c>
      <c r="B161" s="828"/>
      <c r="C161" s="291">
        <f>C42</f>
      </c>
      <c r="D161" s="9"/>
      <c r="G161" s="132"/>
      <c r="H161" s="132"/>
      <c r="I161" s="132"/>
    </row>
    <row r="162" spans="1:9" ht="6.75" customHeight="1">
      <c r="A162" s="828"/>
      <c r="B162" s="828"/>
      <c r="C162" s="14"/>
      <c r="D162" s="9"/>
      <c r="G162" s="132"/>
      <c r="H162" s="132"/>
      <c r="I162" s="132"/>
    </row>
    <row r="163" spans="1:9" ht="18" customHeight="1">
      <c r="A163" s="822" t="s">
        <v>158</v>
      </c>
      <c r="B163" s="822"/>
      <c r="C163" s="822"/>
      <c r="D163" s="822"/>
      <c r="E163" s="822"/>
      <c r="F163" s="822"/>
      <c r="G163" s="132"/>
      <c r="H163" s="132"/>
      <c r="I163" s="132"/>
    </row>
    <row r="164" spans="1:9" ht="18" customHeight="1">
      <c r="A164" s="822"/>
      <c r="B164" s="822"/>
      <c r="C164" s="822"/>
      <c r="D164" s="822"/>
      <c r="E164" s="822"/>
      <c r="F164" s="822"/>
      <c r="G164" s="132"/>
      <c r="H164" s="132"/>
      <c r="I164" s="132"/>
    </row>
    <row r="165" spans="1:9" ht="18" customHeight="1">
      <c r="A165" s="822" t="s">
        <v>80</v>
      </c>
      <c r="B165" s="822"/>
      <c r="C165" s="822"/>
      <c r="D165" s="822"/>
      <c r="E165" s="822"/>
      <c r="F165" s="822"/>
      <c r="G165" s="132"/>
      <c r="H165" s="132"/>
      <c r="I165" s="132"/>
    </row>
    <row r="166" spans="1:9" ht="18" customHeight="1">
      <c r="A166" s="822" t="s">
        <v>82</v>
      </c>
      <c r="B166" s="822"/>
      <c r="C166" s="822"/>
      <c r="D166" s="822"/>
      <c r="E166" s="822"/>
      <c r="F166" s="822"/>
      <c r="G166" s="132"/>
      <c r="H166" s="132"/>
      <c r="I166" s="132"/>
    </row>
    <row r="167" spans="1:9" ht="18" customHeight="1">
      <c r="A167" s="822" t="s">
        <v>59</v>
      </c>
      <c r="B167" s="822"/>
      <c r="C167" s="822"/>
      <c r="D167" s="822"/>
      <c r="E167" s="822"/>
      <c r="F167" s="822"/>
      <c r="G167" s="132"/>
      <c r="H167" s="132"/>
      <c r="I167" s="132"/>
    </row>
    <row r="168" spans="1:9" ht="18" customHeight="1">
      <c r="A168" s="822" t="s">
        <v>60</v>
      </c>
      <c r="B168" s="822"/>
      <c r="C168" s="822"/>
      <c r="D168" s="822"/>
      <c r="E168" s="822"/>
      <c r="F168" s="822"/>
      <c r="G168" s="132"/>
      <c r="H168" s="132"/>
      <c r="I168" s="132"/>
    </row>
    <row r="169" spans="1:9" ht="2.25" customHeight="1">
      <c r="A169" s="86"/>
      <c r="B169" s="86"/>
      <c r="C169" s="86"/>
      <c r="D169" s="823"/>
      <c r="E169" s="824"/>
      <c r="F169" s="824"/>
      <c r="G169" s="132"/>
      <c r="H169" s="132"/>
      <c r="I169" s="132"/>
    </row>
    <row r="170" spans="1:9" ht="1.5" customHeight="1">
      <c r="A170" s="86"/>
      <c r="B170" s="86"/>
      <c r="C170" s="86"/>
      <c r="D170" s="88"/>
      <c r="E170" s="89"/>
      <c r="F170" s="89"/>
      <c r="G170" s="132"/>
      <c r="H170" s="132"/>
      <c r="I170" s="132"/>
    </row>
    <row r="171" spans="1:9" ht="24.75" customHeight="1" thickBot="1">
      <c r="A171" s="825" t="s">
        <v>70</v>
      </c>
      <c r="B171" s="825"/>
      <c r="C171" s="825"/>
      <c r="D171" s="825"/>
      <c r="E171" s="825"/>
      <c r="F171" s="825"/>
      <c r="G171" s="132"/>
      <c r="H171" s="132"/>
      <c r="I171" s="132"/>
    </row>
    <row r="172" spans="1:9" ht="21.75" customHeight="1">
      <c r="A172" s="826"/>
      <c r="B172" s="826"/>
      <c r="C172" s="826"/>
      <c r="D172" s="826"/>
      <c r="E172" s="826"/>
      <c r="F172" s="826"/>
      <c r="G172" s="132"/>
      <c r="H172" s="132"/>
      <c r="I172" s="132"/>
    </row>
    <row r="173" spans="1:9" ht="18" customHeight="1">
      <c r="A173" s="827"/>
      <c r="B173" s="827"/>
      <c r="C173" s="827"/>
      <c r="D173" s="827"/>
      <c r="E173" s="827"/>
      <c r="F173" s="827"/>
      <c r="G173" s="132"/>
      <c r="H173" s="132"/>
      <c r="I173" s="132"/>
    </row>
    <row r="174" spans="1:9" ht="18.75" customHeight="1">
      <c r="A174" s="819"/>
      <c r="B174" s="819"/>
      <c r="C174" s="522"/>
      <c r="D174" s="523"/>
      <c r="E174" s="523"/>
      <c r="F174" s="523"/>
      <c r="G174" s="132"/>
      <c r="H174" s="132"/>
      <c r="I174" s="132"/>
    </row>
    <row r="175" spans="1:9" ht="18" customHeight="1">
      <c r="A175" s="819"/>
      <c r="B175" s="819"/>
      <c r="C175" s="522"/>
      <c r="D175" s="523"/>
      <c r="E175" s="523"/>
      <c r="F175" s="523"/>
      <c r="G175" s="132"/>
      <c r="H175" s="132"/>
      <c r="I175" s="132"/>
    </row>
    <row r="176" spans="1:9" ht="18" customHeight="1">
      <c r="A176" s="819"/>
      <c r="B176" s="819"/>
      <c r="C176" s="522"/>
      <c r="D176" s="523"/>
      <c r="E176" s="523"/>
      <c r="F176" s="523"/>
      <c r="G176" s="132"/>
      <c r="H176" s="132"/>
      <c r="I176" s="132"/>
    </row>
    <row r="177" spans="1:9" ht="18" customHeight="1">
      <c r="A177" s="819"/>
      <c r="B177" s="819"/>
      <c r="C177" s="522"/>
      <c r="D177" s="523"/>
      <c r="E177" s="523"/>
      <c r="F177" s="523"/>
      <c r="G177" s="132"/>
      <c r="H177" s="132"/>
      <c r="I177" s="132"/>
    </row>
    <row r="178" spans="1:9" ht="18" customHeight="1">
      <c r="A178" s="821"/>
      <c r="B178" s="821"/>
      <c r="C178" s="522"/>
      <c r="D178" s="523"/>
      <c r="E178" s="523"/>
      <c r="F178" s="523"/>
      <c r="G178" s="132"/>
      <c r="H178" s="132"/>
      <c r="I178" s="132"/>
    </row>
    <row r="179" spans="1:9" ht="18" customHeight="1">
      <c r="A179" s="819"/>
      <c r="B179" s="819"/>
      <c r="C179" s="522"/>
      <c r="D179" s="523"/>
      <c r="E179" s="523"/>
      <c r="F179" s="523"/>
      <c r="G179" s="132"/>
      <c r="H179" s="132"/>
      <c r="I179" s="132"/>
    </row>
    <row r="180" spans="1:9" ht="18" customHeight="1">
      <c r="A180" s="819"/>
      <c r="B180" s="819"/>
      <c r="C180" s="522"/>
      <c r="D180" s="523"/>
      <c r="E180" s="523"/>
      <c r="F180" s="523"/>
      <c r="G180" s="132"/>
      <c r="H180" s="132"/>
      <c r="I180" s="132"/>
    </row>
    <row r="181" spans="1:9" ht="18" customHeight="1">
      <c r="A181" s="819"/>
      <c r="B181" s="819"/>
      <c r="C181" s="522"/>
      <c r="D181" s="523"/>
      <c r="E181" s="523"/>
      <c r="F181" s="523"/>
      <c r="G181" s="132"/>
      <c r="H181" s="132"/>
      <c r="I181" s="132"/>
    </row>
    <row r="182" spans="1:9" ht="18" customHeight="1">
      <c r="A182" s="819"/>
      <c r="B182" s="819"/>
      <c r="C182" s="522"/>
      <c r="D182" s="523"/>
      <c r="E182" s="523"/>
      <c r="F182" s="523"/>
      <c r="G182" s="132"/>
      <c r="H182" s="132"/>
      <c r="I182" s="132"/>
    </row>
    <row r="183" spans="1:9" ht="18" customHeight="1">
      <c r="A183" s="820"/>
      <c r="B183" s="820"/>
      <c r="C183" s="522"/>
      <c r="D183" s="523"/>
      <c r="E183" s="523"/>
      <c r="F183" s="523"/>
      <c r="G183" s="132"/>
      <c r="H183" s="132"/>
      <c r="I183" s="132"/>
    </row>
    <row r="184" spans="1:9" ht="18" customHeight="1">
      <c r="A184" s="810"/>
      <c r="B184" s="810"/>
      <c r="C184" s="524"/>
      <c r="D184" s="523"/>
      <c r="E184" s="523"/>
      <c r="F184" s="523"/>
      <c r="G184" s="132"/>
      <c r="H184" s="132"/>
      <c r="I184" s="132"/>
    </row>
    <row r="185" spans="1:6" s="132" customFormat="1" ht="18" customHeight="1">
      <c r="A185" s="676"/>
      <c r="B185" s="676"/>
      <c r="C185" s="524"/>
      <c r="D185" s="523"/>
      <c r="E185" s="523"/>
      <c r="F185" s="523"/>
    </row>
    <row r="186" spans="1:9" ht="18" customHeight="1">
      <c r="A186" s="810"/>
      <c r="B186" s="810"/>
      <c r="C186" s="524"/>
      <c r="D186" s="523"/>
      <c r="E186" s="523"/>
      <c r="F186" s="523"/>
      <c r="G186" s="132"/>
      <c r="H186" s="132"/>
      <c r="I186" s="132"/>
    </row>
    <row r="187" spans="1:9" ht="18" customHeight="1">
      <c r="A187" s="810"/>
      <c r="B187" s="810"/>
      <c r="C187" s="524"/>
      <c r="D187" s="523"/>
      <c r="E187" s="523"/>
      <c r="F187" s="523"/>
      <c r="G187" s="132"/>
      <c r="H187" s="132"/>
      <c r="I187" s="132"/>
    </row>
    <row r="188" spans="1:9" ht="19.5" customHeight="1" thickBot="1">
      <c r="A188" s="523"/>
      <c r="B188" s="523"/>
      <c r="C188" s="523"/>
      <c r="D188" s="523"/>
      <c r="E188" s="523"/>
      <c r="F188" s="523"/>
      <c r="G188" s="132"/>
      <c r="H188" s="132"/>
      <c r="I188" s="132"/>
    </row>
    <row r="189" spans="1:9" ht="19.5" customHeight="1" thickBot="1">
      <c r="A189" s="811"/>
      <c r="B189" s="812"/>
      <c r="C189" s="812"/>
      <c r="D189" s="812"/>
      <c r="E189" s="812"/>
      <c r="F189" s="813"/>
      <c r="G189" s="132"/>
      <c r="H189" s="132"/>
      <c r="I189" s="132"/>
    </row>
    <row r="190" spans="1:9" ht="20.25" customHeight="1">
      <c r="A190" s="136"/>
      <c r="B190" s="136"/>
      <c r="C190" s="136"/>
      <c r="D190" s="136"/>
      <c r="E190" s="136"/>
      <c r="F190" s="136"/>
      <c r="G190" s="132"/>
      <c r="H190" s="132"/>
      <c r="I190" s="132"/>
    </row>
    <row r="191" spans="1:9" ht="18" customHeight="1" thickBot="1">
      <c r="A191" s="814" t="s">
        <v>55</v>
      </c>
      <c r="B191" s="814"/>
      <c r="C191" s="814"/>
      <c r="D191" s="814"/>
      <c r="E191" s="814"/>
      <c r="F191" s="814"/>
      <c r="G191" s="132"/>
      <c r="H191" s="132"/>
      <c r="I191" s="132"/>
    </row>
    <row r="192" spans="1:9" ht="15" customHeight="1" thickTop="1">
      <c r="A192" s="121" t="s">
        <v>1</v>
      </c>
      <c r="B192" s="2" t="s">
        <v>2</v>
      </c>
      <c r="C192" s="815" t="s">
        <v>3</v>
      </c>
      <c r="D192" s="2" t="s">
        <v>1</v>
      </c>
      <c r="E192" s="817" t="s">
        <v>49</v>
      </c>
      <c r="F192" s="817" t="s">
        <v>50</v>
      </c>
      <c r="G192" s="132"/>
      <c r="H192" s="132"/>
      <c r="I192" s="132"/>
    </row>
    <row r="193" spans="1:9" ht="15" customHeight="1" thickBot="1">
      <c r="A193" s="122" t="s">
        <v>5</v>
      </c>
      <c r="B193" s="3" t="s">
        <v>6</v>
      </c>
      <c r="C193" s="816"/>
      <c r="D193" s="3" t="s">
        <v>7</v>
      </c>
      <c r="E193" s="818"/>
      <c r="F193" s="818"/>
      <c r="G193" s="132"/>
      <c r="H193" s="132"/>
      <c r="I193" s="132"/>
    </row>
    <row r="194" spans="1:9" ht="8.25" customHeight="1" thickBot="1" thickTop="1">
      <c r="A194" s="807"/>
      <c r="B194" s="808"/>
      <c r="C194" s="808"/>
      <c r="D194" s="808"/>
      <c r="E194" s="808"/>
      <c r="F194" s="809"/>
      <c r="G194" s="132"/>
      <c r="H194" s="132"/>
      <c r="I194" s="132"/>
    </row>
    <row r="195" spans="1:9" ht="16.5" customHeight="1" thickTop="1">
      <c r="A195" s="429"/>
      <c r="B195" s="430"/>
      <c r="C195" s="430"/>
      <c r="D195" s="431"/>
      <c r="E195" s="805"/>
      <c r="F195" s="525"/>
      <c r="G195" s="132"/>
      <c r="H195" s="132"/>
      <c r="I195" s="132"/>
    </row>
    <row r="196" spans="1:9" ht="16.5" customHeight="1">
      <c r="A196" s="432"/>
      <c r="B196" s="433"/>
      <c r="C196" s="433"/>
      <c r="D196" s="434"/>
      <c r="E196" s="803"/>
      <c r="F196" s="526"/>
      <c r="G196" s="132"/>
      <c r="H196" s="132"/>
      <c r="I196" s="132"/>
    </row>
    <row r="197" spans="1:9" ht="16.5" customHeight="1" thickBot="1">
      <c r="A197" s="435"/>
      <c r="B197" s="436"/>
      <c r="C197" s="436"/>
      <c r="D197" s="437"/>
      <c r="E197" s="804"/>
      <c r="F197" s="527"/>
      <c r="G197" s="132"/>
      <c r="H197" s="132"/>
      <c r="I197" s="132"/>
    </row>
    <row r="198" spans="1:9" ht="16.5" customHeight="1" thickTop="1">
      <c r="A198" s="438"/>
      <c r="B198" s="439"/>
      <c r="C198" s="439"/>
      <c r="D198" s="440"/>
      <c r="E198" s="803"/>
      <c r="F198" s="528"/>
      <c r="G198" s="132"/>
      <c r="H198" s="132"/>
      <c r="I198" s="132"/>
    </row>
    <row r="199" spans="1:9" ht="16.5" customHeight="1">
      <c r="A199" s="441"/>
      <c r="B199" s="442"/>
      <c r="C199" s="442"/>
      <c r="D199" s="443"/>
      <c r="E199" s="803"/>
      <c r="F199" s="529"/>
      <c r="G199" s="132"/>
      <c r="H199" s="132"/>
      <c r="I199" s="132"/>
    </row>
    <row r="200" spans="1:9" ht="16.5" customHeight="1" thickBot="1">
      <c r="A200" s="444"/>
      <c r="B200" s="445"/>
      <c r="C200" s="445"/>
      <c r="D200" s="446"/>
      <c r="E200" s="804"/>
      <c r="F200" s="530"/>
      <c r="G200" s="132"/>
      <c r="H200" s="132"/>
      <c r="I200" s="132"/>
    </row>
    <row r="201" spans="1:9" ht="16.5" customHeight="1" thickTop="1">
      <c r="A201" s="429"/>
      <c r="B201" s="430"/>
      <c r="C201" s="430"/>
      <c r="D201" s="447"/>
      <c r="E201" s="803"/>
      <c r="F201" s="525"/>
      <c r="G201" s="132"/>
      <c r="H201" s="132"/>
      <c r="I201" s="132"/>
    </row>
    <row r="202" spans="1:9" ht="16.5" customHeight="1">
      <c r="A202" s="432"/>
      <c r="B202" s="433"/>
      <c r="C202" s="433"/>
      <c r="D202" s="434"/>
      <c r="E202" s="803"/>
      <c r="F202" s="526"/>
      <c r="G202" s="132"/>
      <c r="H202" s="132"/>
      <c r="I202" s="132"/>
    </row>
    <row r="203" spans="1:9" ht="16.5" customHeight="1" thickBot="1">
      <c r="A203" s="435"/>
      <c r="B203" s="436"/>
      <c r="C203" s="436"/>
      <c r="D203" s="448"/>
      <c r="E203" s="804"/>
      <c r="F203" s="527"/>
      <c r="G203" s="132"/>
      <c r="H203" s="132"/>
      <c r="I203" s="132"/>
    </row>
    <row r="204" spans="1:9" ht="16.5" customHeight="1" thickTop="1">
      <c r="A204" s="449"/>
      <c r="B204" s="450"/>
      <c r="C204" s="450"/>
      <c r="D204" s="451"/>
      <c r="E204" s="803"/>
      <c r="F204" s="531"/>
      <c r="G204" s="132"/>
      <c r="H204" s="132"/>
      <c r="I204" s="132"/>
    </row>
    <row r="205" spans="1:9" ht="16.5" customHeight="1">
      <c r="A205" s="452"/>
      <c r="B205" s="453"/>
      <c r="C205" s="453"/>
      <c r="D205" s="454"/>
      <c r="E205" s="803"/>
      <c r="F205" s="532"/>
      <c r="G205" s="132"/>
      <c r="H205" s="132"/>
      <c r="I205" s="132"/>
    </row>
    <row r="206" spans="1:9" ht="16.5" customHeight="1" thickBot="1">
      <c r="A206" s="455"/>
      <c r="B206" s="456"/>
      <c r="C206" s="456"/>
      <c r="D206" s="457"/>
      <c r="E206" s="804"/>
      <c r="F206" s="533"/>
      <c r="G206" s="132"/>
      <c r="H206" s="132"/>
      <c r="I206" s="132"/>
    </row>
    <row r="207" spans="1:9" ht="16.5" customHeight="1" thickTop="1">
      <c r="A207" s="429"/>
      <c r="B207" s="430"/>
      <c r="C207" s="430"/>
      <c r="D207" s="431"/>
      <c r="E207" s="805"/>
      <c r="F207" s="525"/>
      <c r="G207" s="132"/>
      <c r="H207" s="132"/>
      <c r="I207" s="132"/>
    </row>
    <row r="208" spans="1:9" ht="16.5" customHeight="1">
      <c r="A208" s="432"/>
      <c r="B208" s="433"/>
      <c r="C208" s="433"/>
      <c r="D208" s="434"/>
      <c r="E208" s="803"/>
      <c r="F208" s="526"/>
      <c r="G208" s="132"/>
      <c r="H208" s="132"/>
      <c r="I208" s="132"/>
    </row>
    <row r="209" spans="1:9" ht="16.5" customHeight="1" thickBot="1">
      <c r="A209" s="435"/>
      <c r="B209" s="436"/>
      <c r="C209" s="436"/>
      <c r="D209" s="437"/>
      <c r="E209" s="804"/>
      <c r="F209" s="527"/>
      <c r="G209" s="132"/>
      <c r="H209" s="132"/>
      <c r="I209" s="132"/>
    </row>
    <row r="210" spans="1:9" ht="16.5" customHeight="1" thickTop="1">
      <c r="A210" s="438"/>
      <c r="B210" s="439"/>
      <c r="C210" s="439"/>
      <c r="D210" s="440"/>
      <c r="E210" s="805"/>
      <c r="F210" s="528"/>
      <c r="G210" s="132"/>
      <c r="H210" s="132"/>
      <c r="I210" s="132"/>
    </row>
    <row r="211" spans="1:9" ht="16.5" customHeight="1">
      <c r="A211" s="441"/>
      <c r="B211" s="442"/>
      <c r="C211" s="442"/>
      <c r="D211" s="443"/>
      <c r="E211" s="803"/>
      <c r="F211" s="529"/>
      <c r="G211" s="132"/>
      <c r="H211" s="132"/>
      <c r="I211" s="132"/>
    </row>
    <row r="212" spans="1:9" ht="16.5" customHeight="1" thickBot="1">
      <c r="A212" s="444"/>
      <c r="B212" s="445"/>
      <c r="C212" s="445"/>
      <c r="D212" s="458"/>
      <c r="E212" s="804"/>
      <c r="F212" s="530"/>
      <c r="G212" s="132"/>
      <c r="H212" s="132"/>
      <c r="I212" s="132"/>
    </row>
    <row r="213" spans="1:9" ht="16.5" customHeight="1" thickTop="1">
      <c r="A213" s="429"/>
      <c r="B213" s="430"/>
      <c r="C213" s="430"/>
      <c r="D213" s="431"/>
      <c r="E213" s="805"/>
      <c r="F213" s="525"/>
      <c r="G213" s="132"/>
      <c r="H213" s="132"/>
      <c r="I213" s="132"/>
    </row>
    <row r="214" spans="1:9" ht="16.5" customHeight="1">
      <c r="A214" s="432"/>
      <c r="B214" s="433"/>
      <c r="C214" s="433"/>
      <c r="D214" s="434"/>
      <c r="E214" s="803"/>
      <c r="F214" s="526"/>
      <c r="G214" s="132"/>
      <c r="H214" s="132"/>
      <c r="I214" s="132"/>
    </row>
    <row r="215" spans="1:9" ht="16.5" customHeight="1" thickBot="1">
      <c r="A215" s="435"/>
      <c r="B215" s="436"/>
      <c r="C215" s="436"/>
      <c r="D215" s="437"/>
      <c r="E215" s="804"/>
      <c r="F215" s="527"/>
      <c r="G215" s="132"/>
      <c r="H215" s="132"/>
      <c r="I215" s="132"/>
    </row>
    <row r="216" spans="1:9" ht="16.5" customHeight="1" thickTop="1">
      <c r="A216" s="449"/>
      <c r="B216" s="450"/>
      <c r="C216" s="450"/>
      <c r="D216" s="459"/>
      <c r="E216" s="805"/>
      <c r="F216" s="531"/>
      <c r="G216" s="132"/>
      <c r="H216" s="132"/>
      <c r="I216" s="132"/>
    </row>
    <row r="217" spans="1:9" ht="16.5" customHeight="1">
      <c r="A217" s="452"/>
      <c r="B217" s="453"/>
      <c r="C217" s="453"/>
      <c r="D217" s="454"/>
      <c r="E217" s="803"/>
      <c r="F217" s="532"/>
      <c r="G217" s="132"/>
      <c r="H217" s="132"/>
      <c r="I217" s="132"/>
    </row>
    <row r="218" spans="1:9" ht="16.5" customHeight="1" thickBot="1">
      <c r="A218" s="455"/>
      <c r="B218" s="456"/>
      <c r="C218" s="456"/>
      <c r="D218" s="457"/>
      <c r="E218" s="804"/>
      <c r="F218" s="533"/>
      <c r="G218" s="132"/>
      <c r="H218" s="132"/>
      <c r="I218" s="132"/>
    </row>
    <row r="219" spans="1:9" ht="16.5" customHeight="1" thickTop="1">
      <c r="A219" s="429"/>
      <c r="B219" s="430"/>
      <c r="C219" s="430"/>
      <c r="D219" s="431"/>
      <c r="E219" s="805"/>
      <c r="F219" s="525"/>
      <c r="G219" s="132"/>
      <c r="H219" s="132"/>
      <c r="I219" s="132"/>
    </row>
    <row r="220" spans="1:9" ht="16.5" customHeight="1">
      <c r="A220" s="432"/>
      <c r="B220" s="433"/>
      <c r="C220" s="433"/>
      <c r="D220" s="434"/>
      <c r="E220" s="803"/>
      <c r="F220" s="526"/>
      <c r="G220" s="132"/>
      <c r="H220" s="132"/>
      <c r="I220" s="132"/>
    </row>
    <row r="221" spans="1:9" ht="16.5" customHeight="1" thickBot="1">
      <c r="A221" s="435"/>
      <c r="B221" s="436"/>
      <c r="C221" s="436"/>
      <c r="D221" s="437"/>
      <c r="E221" s="804"/>
      <c r="F221" s="527"/>
      <c r="G221" s="132"/>
      <c r="H221" s="132"/>
      <c r="I221" s="132"/>
    </row>
    <row r="222" spans="1:9" ht="16.5" customHeight="1" thickTop="1">
      <c r="A222" s="438"/>
      <c r="B222" s="439"/>
      <c r="C222" s="439"/>
      <c r="D222" s="440"/>
      <c r="E222" s="803"/>
      <c r="F222" s="528"/>
      <c r="G222" s="132"/>
      <c r="H222" s="132"/>
      <c r="I222" s="132"/>
    </row>
    <row r="223" spans="1:9" ht="16.5" customHeight="1">
      <c r="A223" s="441"/>
      <c r="B223" s="442"/>
      <c r="C223" s="442"/>
      <c r="D223" s="443"/>
      <c r="E223" s="803"/>
      <c r="F223" s="529"/>
      <c r="G223" s="132"/>
      <c r="H223" s="132"/>
      <c r="I223" s="132"/>
    </row>
    <row r="224" spans="1:9" ht="16.5" customHeight="1" thickBot="1">
      <c r="A224" s="444"/>
      <c r="B224" s="445"/>
      <c r="C224" s="445"/>
      <c r="D224" s="446"/>
      <c r="E224" s="804"/>
      <c r="F224" s="530"/>
      <c r="G224" s="132"/>
      <c r="H224" s="132"/>
      <c r="I224" s="132"/>
    </row>
    <row r="225" spans="1:9" ht="16.5" customHeight="1" thickTop="1">
      <c r="A225" s="429"/>
      <c r="B225" s="430"/>
      <c r="C225" s="430"/>
      <c r="D225" s="447"/>
      <c r="E225" s="803"/>
      <c r="F225" s="525"/>
      <c r="G225" s="132"/>
      <c r="H225" s="132"/>
      <c r="I225" s="132"/>
    </row>
    <row r="226" spans="1:9" ht="16.5" customHeight="1">
      <c r="A226" s="432"/>
      <c r="B226" s="433"/>
      <c r="C226" s="433"/>
      <c r="D226" s="434"/>
      <c r="E226" s="803"/>
      <c r="F226" s="526"/>
      <c r="G226" s="132"/>
      <c r="H226" s="132"/>
      <c r="I226" s="132"/>
    </row>
    <row r="227" spans="1:9" ht="16.5" customHeight="1" thickBot="1">
      <c r="A227" s="435"/>
      <c r="B227" s="436"/>
      <c r="C227" s="436"/>
      <c r="D227" s="448"/>
      <c r="E227" s="804"/>
      <c r="F227" s="527"/>
      <c r="G227" s="132"/>
      <c r="H227" s="132"/>
      <c r="I227" s="132"/>
    </row>
    <row r="228" spans="1:9" ht="16.5" customHeight="1" thickTop="1">
      <c r="A228" s="449"/>
      <c r="B228" s="450"/>
      <c r="C228" s="450"/>
      <c r="D228" s="451"/>
      <c r="E228" s="803"/>
      <c r="F228" s="531"/>
      <c r="G228" s="132"/>
      <c r="H228" s="132"/>
      <c r="I228" s="132"/>
    </row>
    <row r="229" spans="1:9" ht="16.5" customHeight="1">
      <c r="A229" s="452"/>
      <c r="B229" s="453"/>
      <c r="C229" s="453"/>
      <c r="D229" s="454"/>
      <c r="E229" s="803"/>
      <c r="F229" s="532"/>
      <c r="G229" s="132"/>
      <c r="H229" s="132"/>
      <c r="I229" s="132"/>
    </row>
    <row r="230" spans="1:9" ht="16.5" customHeight="1" thickBot="1">
      <c r="A230" s="455"/>
      <c r="B230" s="456"/>
      <c r="C230" s="456"/>
      <c r="D230" s="457"/>
      <c r="E230" s="804"/>
      <c r="F230" s="533"/>
      <c r="G230" s="132"/>
      <c r="H230" s="132"/>
      <c r="I230" s="132"/>
    </row>
    <row r="231" spans="1:9" ht="16.5" customHeight="1" thickTop="1">
      <c r="A231" s="429"/>
      <c r="B231" s="430"/>
      <c r="C231" s="430"/>
      <c r="D231" s="431"/>
      <c r="E231" s="805"/>
      <c r="F231" s="525"/>
      <c r="G231" s="132"/>
      <c r="H231" s="132"/>
      <c r="I231" s="132"/>
    </row>
    <row r="232" spans="1:9" ht="16.5" customHeight="1">
      <c r="A232" s="432"/>
      <c r="B232" s="433"/>
      <c r="C232" s="433"/>
      <c r="D232" s="434"/>
      <c r="E232" s="803"/>
      <c r="F232" s="526"/>
      <c r="G232" s="132"/>
      <c r="H232" s="132"/>
      <c r="I232" s="132"/>
    </row>
    <row r="233" spans="1:9" ht="16.5" customHeight="1" thickBot="1">
      <c r="A233" s="435"/>
      <c r="B233" s="436"/>
      <c r="C233" s="436"/>
      <c r="D233" s="437"/>
      <c r="E233" s="804"/>
      <c r="F233" s="527"/>
      <c r="G233" s="132"/>
      <c r="H233" s="132"/>
      <c r="I233" s="132"/>
    </row>
    <row r="234" spans="1:9" ht="16.5" customHeight="1" thickTop="1">
      <c r="A234" s="438"/>
      <c r="B234" s="439"/>
      <c r="C234" s="439"/>
      <c r="D234" s="440"/>
      <c r="E234" s="805"/>
      <c r="F234" s="528"/>
      <c r="G234" s="132"/>
      <c r="H234" s="132"/>
      <c r="I234" s="132"/>
    </row>
    <row r="235" spans="1:9" ht="16.5" customHeight="1">
      <c r="A235" s="441"/>
      <c r="B235" s="442"/>
      <c r="C235" s="442"/>
      <c r="D235" s="443"/>
      <c r="E235" s="803"/>
      <c r="F235" s="529"/>
      <c r="G235" s="132"/>
      <c r="H235" s="132"/>
      <c r="I235" s="132"/>
    </row>
    <row r="236" spans="1:9" ht="16.5" customHeight="1" thickBot="1">
      <c r="A236" s="444"/>
      <c r="B236" s="445"/>
      <c r="C236" s="445"/>
      <c r="D236" s="458"/>
      <c r="E236" s="804"/>
      <c r="F236" s="530"/>
      <c r="G236" s="132"/>
      <c r="H236" s="132"/>
      <c r="I236" s="132"/>
    </row>
    <row r="237" spans="1:9" ht="16.5" customHeight="1" thickTop="1">
      <c r="A237" s="429"/>
      <c r="B237" s="430"/>
      <c r="C237" s="430"/>
      <c r="D237" s="431"/>
      <c r="E237" s="805"/>
      <c r="F237" s="525"/>
      <c r="G237" s="132"/>
      <c r="H237" s="132"/>
      <c r="I237" s="132"/>
    </row>
    <row r="238" spans="1:9" ht="16.5" customHeight="1">
      <c r="A238" s="432"/>
      <c r="B238" s="433"/>
      <c r="C238" s="433"/>
      <c r="D238" s="434"/>
      <c r="E238" s="803"/>
      <c r="F238" s="526"/>
      <c r="G238" s="132"/>
      <c r="H238" s="132"/>
      <c r="I238" s="132"/>
    </row>
    <row r="239" spans="1:9" ht="16.5" customHeight="1" thickBot="1">
      <c r="A239" s="435"/>
      <c r="B239" s="436"/>
      <c r="C239" s="436"/>
      <c r="D239" s="437"/>
      <c r="E239" s="804"/>
      <c r="F239" s="527"/>
      <c r="G239" s="132"/>
      <c r="H239" s="132"/>
      <c r="I239" s="132"/>
    </row>
    <row r="240" spans="1:9" ht="16.5" customHeight="1" thickTop="1">
      <c r="A240" s="449"/>
      <c r="B240" s="450"/>
      <c r="C240" s="450"/>
      <c r="D240" s="459"/>
      <c r="E240" s="805"/>
      <c r="F240" s="531"/>
      <c r="G240" s="132"/>
      <c r="H240" s="132"/>
      <c r="I240" s="132"/>
    </row>
    <row r="241" spans="1:9" ht="16.5" customHeight="1">
      <c r="A241" s="452"/>
      <c r="B241" s="453"/>
      <c r="C241" s="453"/>
      <c r="D241" s="454"/>
      <c r="E241" s="803"/>
      <c r="F241" s="532"/>
      <c r="G241" s="132"/>
      <c r="H241" s="132"/>
      <c r="I241" s="132"/>
    </row>
    <row r="242" spans="1:9" ht="16.5" customHeight="1" thickBot="1">
      <c r="A242" s="455"/>
      <c r="B242" s="456"/>
      <c r="C242" s="456"/>
      <c r="D242" s="457"/>
      <c r="E242" s="804"/>
      <c r="F242" s="533"/>
      <c r="G242" s="132"/>
      <c r="H242" s="132"/>
      <c r="I242" s="132"/>
    </row>
    <row r="243" ht="22.5" customHeight="1" thickTop="1"/>
    <row r="244" spans="1:7" ht="18" customHeight="1">
      <c r="A244" s="806"/>
      <c r="B244" s="806"/>
      <c r="C244" s="806"/>
      <c r="D244" s="806"/>
      <c r="E244" s="806"/>
      <c r="F244" s="806"/>
      <c r="G244" s="60"/>
    </row>
    <row r="245" spans="1:7" ht="18" customHeight="1">
      <c r="A245" s="60"/>
      <c r="B245" s="61"/>
      <c r="C245" s="60"/>
      <c r="D245" s="61"/>
      <c r="E245" s="60"/>
      <c r="F245" s="60"/>
      <c r="G245" s="60"/>
    </row>
    <row r="246" spans="1:7" ht="65.25" customHeight="1">
      <c r="A246" s="62"/>
      <c r="B246" s="62"/>
      <c r="C246" s="62"/>
      <c r="D246" s="62"/>
      <c r="E246" s="62"/>
      <c r="F246" s="62"/>
      <c r="G246" s="60"/>
    </row>
  </sheetData>
  <sheetProtection password="E574" sheet="1" objects="1" scenarios="1"/>
  <mergeCells count="146">
    <mergeCell ref="A11:C11"/>
    <mergeCell ref="A12:B12"/>
    <mergeCell ref="A1:A3"/>
    <mergeCell ref="B1:F1"/>
    <mergeCell ref="B2:F2"/>
    <mergeCell ref="B3:F3"/>
    <mergeCell ref="A5:F5"/>
    <mergeCell ref="A6:F6"/>
    <mergeCell ref="B7:B10"/>
    <mergeCell ref="E12:F12"/>
    <mergeCell ref="E13:F13"/>
    <mergeCell ref="D14:F14"/>
    <mergeCell ref="D15:F15"/>
    <mergeCell ref="D16:F16"/>
    <mergeCell ref="A13:D13"/>
    <mergeCell ref="D17:F17"/>
    <mergeCell ref="A18:B18"/>
    <mergeCell ref="C18:D18"/>
    <mergeCell ref="E18:F18"/>
    <mergeCell ref="A19:D19"/>
    <mergeCell ref="A25:B25"/>
    <mergeCell ref="A26:B26"/>
    <mergeCell ref="C26:E26"/>
    <mergeCell ref="C27:E28"/>
    <mergeCell ref="A30:F30"/>
    <mergeCell ref="A31:C31"/>
    <mergeCell ref="A32:F32"/>
    <mergeCell ref="A33:F33"/>
    <mergeCell ref="A34:F34"/>
    <mergeCell ref="A35:F35"/>
    <mergeCell ref="A36:B36"/>
    <mergeCell ref="C36:D36"/>
    <mergeCell ref="A37:B37"/>
    <mergeCell ref="C37:D37"/>
    <mergeCell ref="A39:F39"/>
    <mergeCell ref="A40:F40"/>
    <mergeCell ref="A41:B41"/>
    <mergeCell ref="C41:D41"/>
    <mergeCell ref="A42:B42"/>
    <mergeCell ref="C42:D42"/>
    <mergeCell ref="A44:F44"/>
    <mergeCell ref="C45:C46"/>
    <mergeCell ref="E45:E46"/>
    <mergeCell ref="F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A72:F72"/>
    <mergeCell ref="A85:F85"/>
    <mergeCell ref="E86:E88"/>
    <mergeCell ref="E89:E91"/>
    <mergeCell ref="A92:F92"/>
    <mergeCell ref="E93:E95"/>
    <mergeCell ref="A96:F96"/>
    <mergeCell ref="E97:E99"/>
    <mergeCell ref="A100:F100"/>
    <mergeCell ref="A101:B101"/>
    <mergeCell ref="D101:F101"/>
    <mergeCell ref="A147:F147"/>
    <mergeCell ref="A132:D132"/>
    <mergeCell ref="A136:F136"/>
    <mergeCell ref="C138:C139"/>
    <mergeCell ref="E138:E139"/>
    <mergeCell ref="D148:F148"/>
    <mergeCell ref="D149:F150"/>
    <mergeCell ref="D151:F151"/>
    <mergeCell ref="A102:B102"/>
    <mergeCell ref="A103:B103"/>
    <mergeCell ref="D103:F103"/>
    <mergeCell ref="A104:B104"/>
    <mergeCell ref="A106:C106"/>
    <mergeCell ref="D106:F106"/>
    <mergeCell ref="E134:F134"/>
    <mergeCell ref="E109:F109"/>
    <mergeCell ref="A111:F111"/>
    <mergeCell ref="B112:E112"/>
    <mergeCell ref="C117:D117"/>
    <mergeCell ref="C113:D116"/>
    <mergeCell ref="C133:D133"/>
    <mergeCell ref="E133:F133"/>
    <mergeCell ref="C134:D134"/>
    <mergeCell ref="D154:F154"/>
    <mergeCell ref="A155:B155"/>
    <mergeCell ref="B157:C157"/>
    <mergeCell ref="E157:F157"/>
    <mergeCell ref="A159:B159"/>
    <mergeCell ref="E159:F159"/>
    <mergeCell ref="F138:F139"/>
    <mergeCell ref="D152:F152"/>
    <mergeCell ref="D153:F153"/>
    <mergeCell ref="A161:B161"/>
    <mergeCell ref="A162:B162"/>
    <mergeCell ref="A163:F164"/>
    <mergeCell ref="A165:F165"/>
    <mergeCell ref="A166:F166"/>
    <mergeCell ref="A167:F167"/>
    <mergeCell ref="A168:F168"/>
    <mergeCell ref="D169:F169"/>
    <mergeCell ref="A171:F171"/>
    <mergeCell ref="A172:B172"/>
    <mergeCell ref="C172:F172"/>
    <mergeCell ref="A173:F173"/>
    <mergeCell ref="A184:B184"/>
    <mergeCell ref="A186:B186"/>
    <mergeCell ref="A174:B174"/>
    <mergeCell ref="A175:B175"/>
    <mergeCell ref="A176:B176"/>
    <mergeCell ref="A177:B177"/>
    <mergeCell ref="A178:B178"/>
    <mergeCell ref="A179:B179"/>
    <mergeCell ref="E240:E242"/>
    <mergeCell ref="A187:B187"/>
    <mergeCell ref="A189:F189"/>
    <mergeCell ref="A191:F191"/>
    <mergeCell ref="C192:C193"/>
    <mergeCell ref="E192:E193"/>
    <mergeCell ref="E195:E197"/>
    <mergeCell ref="F192:F193"/>
    <mergeCell ref="E198:E200"/>
    <mergeCell ref="E201:E203"/>
    <mergeCell ref="E204:E206"/>
    <mergeCell ref="E207:E209"/>
    <mergeCell ref="E228:E230"/>
    <mergeCell ref="A107:C107"/>
    <mergeCell ref="A108:C108"/>
    <mergeCell ref="A194:F194"/>
    <mergeCell ref="A180:B180"/>
    <mergeCell ref="A181:B181"/>
    <mergeCell ref="A182:B182"/>
    <mergeCell ref="A183:B183"/>
    <mergeCell ref="A244:F244"/>
    <mergeCell ref="E210:E212"/>
    <mergeCell ref="E213:E215"/>
    <mergeCell ref="E216:E218"/>
    <mergeCell ref="E219:E221"/>
    <mergeCell ref="E222:E224"/>
    <mergeCell ref="E225:E227"/>
    <mergeCell ref="E231:E233"/>
    <mergeCell ref="E234:E236"/>
    <mergeCell ref="E237:E239"/>
  </mergeCells>
  <printOptions horizontalCentered="1" verticalCentered="1"/>
  <pageMargins left="0.5118110236220472" right="0.31496062992125984" top="0.7480314960629921" bottom="0.5511811023622047" header="0.31496062992125984" footer="0.31496062992125984"/>
  <pageSetup orientation="portrait" paperSize="9" scale="85" r:id="rId2"/>
  <rowBreaks count="3" manualBreakCount="3">
    <brk id="43" max="255" man="1"/>
    <brk id="99" max="255" man="1"/>
    <brk id="13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PageLayoutView="0" workbookViewId="0" topLeftCell="A1">
      <selection activeCell="H17" sqref="H17"/>
    </sheetView>
  </sheetViews>
  <sheetFormatPr defaultColWidth="11.421875" defaultRowHeight="15"/>
  <cols>
    <col min="1" max="1" width="12.57421875" style="0" customWidth="1"/>
    <col min="2" max="2" width="15.00390625" style="0" customWidth="1"/>
    <col min="3" max="3" width="14.8515625" style="0" customWidth="1"/>
    <col min="4" max="5" width="11.7109375" style="0" customWidth="1"/>
    <col min="6" max="6" width="12.7109375" style="0" customWidth="1"/>
    <col min="7" max="7" width="11.7109375" style="0" customWidth="1"/>
    <col min="8" max="8" width="11.8515625" style="0" bestFit="1" customWidth="1"/>
    <col min="9" max="9" width="10.421875" style="0" customWidth="1"/>
    <col min="10" max="10" width="14.7109375" style="0" customWidth="1"/>
    <col min="11" max="11" width="13.140625" style="0" customWidth="1"/>
  </cols>
  <sheetData>
    <row r="1" spans="1:13" ht="18.75">
      <c r="A1" s="773" t="s">
        <v>161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131"/>
      <c r="M1" s="132"/>
    </row>
    <row r="2" spans="1:13" ht="15.75">
      <c r="A2" s="774" t="s">
        <v>85</v>
      </c>
      <c r="B2" s="775"/>
      <c r="C2" s="776"/>
      <c r="D2" s="776"/>
      <c r="E2" s="777"/>
      <c r="F2" s="778" t="s">
        <v>86</v>
      </c>
      <c r="G2" s="779"/>
      <c r="H2" s="780"/>
      <c r="I2" s="398"/>
      <c r="J2" s="778" t="s">
        <v>87</v>
      </c>
      <c r="K2" s="780"/>
      <c r="L2" s="131"/>
      <c r="M2" s="132"/>
    </row>
    <row r="3" spans="1:13" ht="15.75" customHeight="1">
      <c r="A3" s="765" t="s">
        <v>125</v>
      </c>
      <c r="B3" s="766"/>
      <c r="C3" s="753"/>
      <c r="D3" s="753"/>
      <c r="E3" s="754"/>
      <c r="F3" s="767"/>
      <c r="G3" s="768"/>
      <c r="H3" s="769"/>
      <c r="I3" s="368"/>
      <c r="J3" s="369"/>
      <c r="K3" s="370">
        <f>SUM(I2)</f>
        <v>0</v>
      </c>
      <c r="L3" s="131"/>
      <c r="M3" s="132"/>
    </row>
    <row r="4" spans="1:13" ht="15.75">
      <c r="A4" s="765" t="s">
        <v>144</v>
      </c>
      <c r="B4" s="766"/>
      <c r="C4" s="753"/>
      <c r="D4" s="753"/>
      <c r="E4" s="754"/>
      <c r="F4" s="359"/>
      <c r="G4" s="360"/>
      <c r="H4" s="361"/>
      <c r="I4" s="368"/>
      <c r="J4" s="369"/>
      <c r="K4" s="389"/>
      <c r="L4" s="131"/>
      <c r="M4" s="132"/>
    </row>
    <row r="5" spans="1:13" ht="15.75">
      <c r="A5" s="765" t="s">
        <v>145</v>
      </c>
      <c r="B5" s="766"/>
      <c r="C5" s="753"/>
      <c r="D5" s="753"/>
      <c r="E5" s="754"/>
      <c r="F5" s="359"/>
      <c r="G5" s="360"/>
      <c r="H5" s="361"/>
      <c r="I5" s="368"/>
      <c r="J5" s="369"/>
      <c r="K5" s="389"/>
      <c r="L5" s="131"/>
      <c r="M5" s="132"/>
    </row>
    <row r="6" spans="1:13" ht="15.75">
      <c r="A6" s="751" t="s">
        <v>88</v>
      </c>
      <c r="B6" s="752"/>
      <c r="C6" s="753"/>
      <c r="D6" s="753"/>
      <c r="E6" s="754"/>
      <c r="F6" s="767" t="s">
        <v>123</v>
      </c>
      <c r="G6" s="768"/>
      <c r="H6" s="769"/>
      <c r="I6" s="399"/>
      <c r="J6" s="371">
        <f>F12*G12</f>
        <v>0</v>
      </c>
      <c r="K6" s="370">
        <f>SUM(I6*J6)</f>
        <v>0</v>
      </c>
      <c r="L6" s="131"/>
      <c r="M6" s="132"/>
    </row>
    <row r="7" spans="1:13" ht="15.75">
      <c r="A7" s="758" t="s">
        <v>67</v>
      </c>
      <c r="B7" s="759"/>
      <c r="C7" s="753"/>
      <c r="D7" s="753"/>
      <c r="E7" s="754"/>
      <c r="F7" s="762" t="s">
        <v>162</v>
      </c>
      <c r="G7" s="763"/>
      <c r="H7" s="764"/>
      <c r="I7" s="365">
        <f>ROUNDUP($I$6/2,0)</f>
        <v>0</v>
      </c>
      <c r="J7" s="366" t="s">
        <v>41</v>
      </c>
      <c r="K7" s="367">
        <f>SUM(K3:K6)</f>
        <v>0</v>
      </c>
      <c r="L7" s="131"/>
      <c r="M7" s="132"/>
    </row>
    <row r="8" spans="1:13" ht="15.75">
      <c r="A8" s="1039" t="s">
        <v>129</v>
      </c>
      <c r="B8" s="1040"/>
      <c r="C8" s="760"/>
      <c r="D8" s="760"/>
      <c r="E8" s="761"/>
      <c r="F8" s="778"/>
      <c r="G8" s="779"/>
      <c r="H8" s="779"/>
      <c r="I8" s="394"/>
      <c r="J8" s="147"/>
      <c r="K8" s="147"/>
      <c r="L8" s="131"/>
      <c r="M8" s="132"/>
    </row>
    <row r="9" spans="1:13" ht="15">
      <c r="A9" s="358"/>
      <c r="B9" s="148"/>
      <c r="C9" s="148"/>
      <c r="D9" s="148"/>
      <c r="E9" s="149"/>
      <c r="F9" s="149"/>
      <c r="G9" s="150"/>
      <c r="H9" s="151"/>
      <c r="I9" s="148"/>
      <c r="J9" s="148"/>
      <c r="K9" s="152"/>
      <c r="L9" s="131"/>
      <c r="M9" s="132"/>
    </row>
    <row r="10" spans="1:13" ht="18.75">
      <c r="A10" s="723" t="s">
        <v>166</v>
      </c>
      <c r="B10" s="723"/>
      <c r="C10" s="723"/>
      <c r="D10" s="723"/>
      <c r="E10" s="723"/>
      <c r="F10" s="723"/>
      <c r="G10" s="723"/>
      <c r="H10" s="723"/>
      <c r="I10" s="723"/>
      <c r="J10" s="723"/>
      <c r="K10" s="152"/>
      <c r="L10" s="131"/>
      <c r="M10" s="132"/>
    </row>
    <row r="11" spans="1:13" ht="15">
      <c r="A11" s="395"/>
      <c r="B11" s="197"/>
      <c r="C11" s="197"/>
      <c r="D11" s="197"/>
      <c r="E11" s="396"/>
      <c r="F11" s="397" t="s">
        <v>130</v>
      </c>
      <c r="G11" s="154" t="s">
        <v>89</v>
      </c>
      <c r="H11" s="402"/>
      <c r="I11" s="149"/>
      <c r="J11" s="149"/>
      <c r="K11" s="152"/>
      <c r="L11" s="131"/>
      <c r="M11" s="132"/>
    </row>
    <row r="12" spans="1:13" ht="15.75">
      <c r="A12" s="736" t="s">
        <v>155</v>
      </c>
      <c r="B12" s="737"/>
      <c r="C12" s="737"/>
      <c r="D12" s="737"/>
      <c r="E12" s="738"/>
      <c r="F12" s="200">
        <v>3</v>
      </c>
      <c r="G12" s="234">
        <f>IF(ISNUMBER(C6),6,0)+IF(ISNUMBER(C3),8,0)+IF(ISNUMBER(C4),8,0)+IF(ISNUMBER(C5),8,0)</f>
        <v>0</v>
      </c>
      <c r="H12" s="244">
        <f>SUM(F12*G12*I6)</f>
        <v>0</v>
      </c>
      <c r="I12" s="148"/>
      <c r="J12" s="148"/>
      <c r="K12" s="152"/>
      <c r="L12" s="131"/>
      <c r="M12" s="132"/>
    </row>
    <row r="13" spans="1:13" ht="15.75">
      <c r="A13" s="739" t="s">
        <v>90</v>
      </c>
      <c r="B13" s="740"/>
      <c r="C13" s="740"/>
      <c r="D13" s="740"/>
      <c r="E13" s="740"/>
      <c r="F13" s="740"/>
      <c r="G13" s="741"/>
      <c r="H13" s="244">
        <f>SUM(I2)</f>
        <v>0</v>
      </c>
      <c r="I13" s="148"/>
      <c r="J13" s="175"/>
      <c r="K13" s="152"/>
      <c r="L13" s="131"/>
      <c r="M13" s="132"/>
    </row>
    <row r="14" spans="1:13" ht="15.75">
      <c r="A14" s="742" t="s">
        <v>91</v>
      </c>
      <c r="B14" s="743"/>
      <c r="C14" s="743"/>
      <c r="D14" s="743"/>
      <c r="E14" s="743"/>
      <c r="F14" s="743"/>
      <c r="G14" s="744"/>
      <c r="H14" s="245">
        <f>SUM(H12:H13)</f>
        <v>0</v>
      </c>
      <c r="I14" s="155"/>
      <c r="J14" s="156"/>
      <c r="K14" s="152"/>
      <c r="L14" s="131"/>
      <c r="M14" s="132"/>
    </row>
    <row r="15" spans="1:13" ht="15.75">
      <c r="A15" s="959" t="s">
        <v>131</v>
      </c>
      <c r="B15" s="960"/>
      <c r="C15" s="960"/>
      <c r="D15" s="960"/>
      <c r="E15" s="960"/>
      <c r="F15" s="961"/>
      <c r="G15" s="337">
        <v>0.25</v>
      </c>
      <c r="H15" s="246">
        <f>SUM(H14*G15)</f>
        <v>0</v>
      </c>
      <c r="I15" s="155"/>
      <c r="J15" s="156"/>
      <c r="K15" s="152"/>
      <c r="L15" s="131"/>
      <c r="M15" s="132"/>
    </row>
    <row r="16" spans="1:13" ht="16.5" thickBot="1">
      <c r="A16" s="748" t="s">
        <v>137</v>
      </c>
      <c r="B16" s="749"/>
      <c r="C16" s="749"/>
      <c r="D16" s="749"/>
      <c r="E16" s="749"/>
      <c r="F16" s="750"/>
      <c r="G16" s="699">
        <v>0.6</v>
      </c>
      <c r="H16" s="246">
        <f>SUM(H15*G16)</f>
        <v>0</v>
      </c>
      <c r="I16" s="155"/>
      <c r="J16" s="156"/>
      <c r="K16" s="152"/>
      <c r="L16" s="131"/>
      <c r="M16" s="132"/>
    </row>
    <row r="17" spans="1:13" ht="19.5" thickBot="1">
      <c r="A17" s="968" t="s">
        <v>179</v>
      </c>
      <c r="B17" s="969"/>
      <c r="C17" s="969"/>
      <c r="D17" s="969"/>
      <c r="E17" s="969"/>
      <c r="F17" s="969"/>
      <c r="G17" s="970"/>
      <c r="H17" s="1046"/>
      <c r="I17" s="335"/>
      <c r="J17" s="335"/>
      <c r="K17" s="335"/>
      <c r="L17" s="335"/>
      <c r="M17" s="335"/>
    </row>
    <row r="18" spans="1:13" ht="15.75">
      <c r="A18" s="149"/>
      <c r="B18" s="149"/>
      <c r="C18" s="149"/>
      <c r="D18" s="149"/>
      <c r="E18" s="149"/>
      <c r="F18" s="149"/>
      <c r="G18" s="334"/>
      <c r="H18" s="159"/>
      <c r="I18" s="155"/>
      <c r="J18" s="156"/>
      <c r="K18" s="152"/>
      <c r="L18" s="160"/>
      <c r="M18" s="132"/>
    </row>
    <row r="19" spans="1:13" ht="18.75">
      <c r="A19" s="336"/>
      <c r="B19" s="336"/>
      <c r="C19" s="336"/>
      <c r="D19" s="336"/>
      <c r="E19" s="336"/>
      <c r="F19" s="336"/>
      <c r="G19" s="336"/>
      <c r="H19" s="336"/>
      <c r="I19" s="336"/>
      <c r="J19" s="336"/>
      <c r="K19" s="152"/>
      <c r="L19" s="131"/>
      <c r="M19" s="132"/>
    </row>
    <row r="20" spans="1:13" ht="18.75">
      <c r="A20" s="723" t="s">
        <v>132</v>
      </c>
      <c r="B20" s="723"/>
      <c r="C20" s="723"/>
      <c r="D20" s="723"/>
      <c r="E20" s="723"/>
      <c r="F20" s="723"/>
      <c r="G20" s="723"/>
      <c r="H20" s="723"/>
      <c r="I20" s="723"/>
      <c r="J20" s="723"/>
      <c r="K20" s="152"/>
      <c r="L20" s="131"/>
      <c r="M20" s="132"/>
    </row>
    <row r="21" spans="1:13" ht="15">
      <c r="A21" s="148"/>
      <c r="B21" s="724" t="s">
        <v>91</v>
      </c>
      <c r="C21" s="725"/>
      <c r="D21" s="725"/>
      <c r="E21" s="390">
        <f>SUM(K7)</f>
        <v>0</v>
      </c>
      <c r="F21" s="402"/>
      <c r="G21" s="956"/>
      <c r="H21" s="956"/>
      <c r="I21" s="956"/>
      <c r="J21" s="956"/>
      <c r="K21" s="134"/>
      <c r="L21" s="131"/>
      <c r="M21" s="132"/>
    </row>
    <row r="22" spans="1:13" ht="45">
      <c r="A22" s="161"/>
      <c r="B22" s="162" t="s">
        <v>126</v>
      </c>
      <c r="C22" s="162" t="s">
        <v>92</v>
      </c>
      <c r="D22" s="163" t="s">
        <v>93</v>
      </c>
      <c r="E22" s="164" t="s">
        <v>94</v>
      </c>
      <c r="F22" s="165" t="s">
        <v>46</v>
      </c>
      <c r="G22" s="150"/>
      <c r="H22" s="149"/>
      <c r="I22" s="149"/>
      <c r="J22" s="149"/>
      <c r="K22" s="152"/>
      <c r="L22" s="131"/>
      <c r="M22" s="132"/>
    </row>
    <row r="23" spans="1:13" ht="15">
      <c r="A23" s="196" t="s">
        <v>133</v>
      </c>
      <c r="B23" s="234">
        <f>ROUNDDOWN($I$6/2,0)</f>
        <v>0</v>
      </c>
      <c r="C23" s="405">
        <v>0</v>
      </c>
      <c r="D23" s="237">
        <f>SUM(B23*C23)</f>
        <v>0</v>
      </c>
      <c r="E23" s="235">
        <f>SUM(E21)</f>
        <v>0</v>
      </c>
      <c r="F23" s="247">
        <f>SUM(D23)</f>
        <v>0</v>
      </c>
      <c r="G23" s="202"/>
      <c r="H23" s="166"/>
      <c r="I23" s="149"/>
      <c r="J23" s="149"/>
      <c r="K23" s="152"/>
      <c r="L23" s="131"/>
      <c r="M23" s="132"/>
    </row>
    <row r="24" spans="1:13" ht="15">
      <c r="A24" s="196" t="s">
        <v>115</v>
      </c>
      <c r="B24" s="234">
        <f>ROUNDDOWN(I7/2,0)</f>
        <v>0</v>
      </c>
      <c r="C24" s="672">
        <v>0</v>
      </c>
      <c r="D24" s="237">
        <f aca="true" t="shared" si="0" ref="D24:D31">SUM(B24*C24)</f>
        <v>0</v>
      </c>
      <c r="E24" s="238">
        <f>SUM(E23-D24)</f>
        <v>0</v>
      </c>
      <c r="F24" s="247">
        <f aca="true" t="shared" si="1" ref="F24:F32">SUM(F23+C24)</f>
        <v>0</v>
      </c>
      <c r="G24" s="401">
        <f>IF(_XLL.EST.PAIR(I6),B23/2,(B23+1)/2)</f>
        <v>0</v>
      </c>
      <c r="H24" s="167"/>
      <c r="I24" s="167"/>
      <c r="J24" s="149"/>
      <c r="K24" s="152"/>
      <c r="L24" s="131"/>
      <c r="M24" s="132"/>
    </row>
    <row r="25" spans="1:13" ht="15" customHeight="1">
      <c r="A25" s="196" t="s">
        <v>96</v>
      </c>
      <c r="B25" s="234">
        <f>IF(G25&gt;=128,G25-128,IF(G25&gt;=64,G25-"64",IF(G25&gt;=32,G25-"32",IF(G25&gt;=16,G25-16,0))))</f>
        <v>0</v>
      </c>
      <c r="C25" s="672">
        <v>0</v>
      </c>
      <c r="D25" s="237">
        <f t="shared" si="0"/>
        <v>0</v>
      </c>
      <c r="E25" s="238">
        <f>SUM(E24-D25)</f>
        <v>0</v>
      </c>
      <c r="F25" s="247">
        <f t="shared" si="1"/>
        <v>0</v>
      </c>
      <c r="G25" s="401">
        <f>ROUNDUP(G24,0)</f>
        <v>0</v>
      </c>
      <c r="H25" s="168"/>
      <c r="I25" s="169"/>
      <c r="J25" s="334"/>
      <c r="K25" s="334"/>
      <c r="L25" s="131"/>
      <c r="M25" s="132"/>
    </row>
    <row r="26" spans="1:13" ht="15" customHeight="1">
      <c r="A26" s="196" t="s">
        <v>97</v>
      </c>
      <c r="B26" s="234">
        <f>IF(G25-B25=128,128/2,0)</f>
        <v>0</v>
      </c>
      <c r="C26" s="672">
        <v>0</v>
      </c>
      <c r="D26" s="237">
        <f t="shared" si="0"/>
        <v>0</v>
      </c>
      <c r="E26" s="238">
        <f aca="true" t="shared" si="2" ref="E26:E31">SUM(E25-D26)</f>
        <v>0</v>
      </c>
      <c r="F26" s="247">
        <f t="shared" si="1"/>
        <v>0</v>
      </c>
      <c r="G26" s="168"/>
      <c r="H26" s="168"/>
      <c r="I26" s="169"/>
      <c r="J26" s="334"/>
      <c r="K26" s="334"/>
      <c r="L26" s="131"/>
      <c r="M26" s="132"/>
    </row>
    <row r="27" spans="1:13" ht="15">
      <c r="A27" s="196" t="s">
        <v>98</v>
      </c>
      <c r="B27" s="234">
        <f>IF(G25-B25=64,32,IF(B26=64,B26/2,0))</f>
        <v>0</v>
      </c>
      <c r="C27" s="672">
        <v>0</v>
      </c>
      <c r="D27" s="237">
        <f t="shared" si="0"/>
        <v>0</v>
      </c>
      <c r="E27" s="238">
        <f t="shared" si="2"/>
        <v>0</v>
      </c>
      <c r="F27" s="247">
        <f t="shared" si="1"/>
        <v>0</v>
      </c>
      <c r="G27" s="334"/>
      <c r="H27" s="334"/>
      <c r="I27" s="334"/>
      <c r="J27" s="334"/>
      <c r="K27" s="334"/>
      <c r="L27" s="131"/>
      <c r="M27" s="132"/>
    </row>
    <row r="28" spans="1:13" ht="15">
      <c r="A28" s="165" t="s">
        <v>99</v>
      </c>
      <c r="B28" s="234">
        <f>IF(G25-B25=32,16,IF(B27=32,B27/2,0))</f>
        <v>0</v>
      </c>
      <c r="C28" s="672">
        <v>0</v>
      </c>
      <c r="D28" s="237">
        <f t="shared" si="0"/>
        <v>0</v>
      </c>
      <c r="E28" s="238">
        <f t="shared" si="2"/>
        <v>0</v>
      </c>
      <c r="F28" s="247">
        <f t="shared" si="1"/>
        <v>0</v>
      </c>
      <c r="G28" s="334"/>
      <c r="H28" s="334"/>
      <c r="I28" s="334"/>
      <c r="J28" s="334"/>
      <c r="K28" s="334"/>
      <c r="L28" s="131"/>
      <c r="M28" s="132"/>
    </row>
    <row r="29" spans="1:13" ht="15">
      <c r="A29" s="165" t="s">
        <v>100</v>
      </c>
      <c r="B29" s="403">
        <f>IF(G25-B25=16,8,IF(B28=16,B28/2,0))</f>
        <v>0</v>
      </c>
      <c r="C29" s="673">
        <v>0</v>
      </c>
      <c r="D29" s="237">
        <f t="shared" si="0"/>
        <v>0</v>
      </c>
      <c r="E29" s="238">
        <f t="shared" si="2"/>
        <v>0</v>
      </c>
      <c r="F29" s="247">
        <f t="shared" si="1"/>
        <v>0</v>
      </c>
      <c r="G29" s="150"/>
      <c r="H29" s="149"/>
      <c r="I29" s="149"/>
      <c r="J29" s="149"/>
      <c r="K29" s="152"/>
      <c r="L29" s="131"/>
      <c r="M29" s="132"/>
    </row>
    <row r="30" spans="1:13" ht="15">
      <c r="A30" s="165" t="s">
        <v>127</v>
      </c>
      <c r="B30" s="404">
        <f>IF(G25-B23=8,4,IF(B29=8,B29/2,0))</f>
        <v>0</v>
      </c>
      <c r="C30" s="672">
        <v>0</v>
      </c>
      <c r="D30" s="237">
        <f t="shared" si="0"/>
        <v>0</v>
      </c>
      <c r="E30" s="238">
        <f t="shared" si="2"/>
        <v>0</v>
      </c>
      <c r="F30" s="247">
        <f t="shared" si="1"/>
        <v>0</v>
      </c>
      <c r="G30" s="150"/>
      <c r="H30" s="149"/>
      <c r="I30" s="149"/>
      <c r="J30" s="149"/>
      <c r="K30" s="152"/>
      <c r="L30" s="131"/>
      <c r="M30" s="132"/>
    </row>
    <row r="31" spans="1:13" ht="15">
      <c r="A31" s="165" t="s">
        <v>134</v>
      </c>
      <c r="B31" s="403">
        <v>2</v>
      </c>
      <c r="C31" s="672">
        <v>0</v>
      </c>
      <c r="D31" s="237">
        <f t="shared" si="0"/>
        <v>0</v>
      </c>
      <c r="E31" s="238">
        <f t="shared" si="2"/>
        <v>0</v>
      </c>
      <c r="F31" s="247">
        <f t="shared" si="1"/>
        <v>0</v>
      </c>
      <c r="G31" s="727"/>
      <c r="H31" s="727"/>
      <c r="I31" s="176"/>
      <c r="J31" s="177"/>
      <c r="K31" s="178"/>
      <c r="L31" s="131"/>
      <c r="M31" s="132"/>
    </row>
    <row r="32" spans="1:13" ht="15" customHeight="1">
      <c r="A32" s="165" t="s">
        <v>84</v>
      </c>
      <c r="B32" s="234">
        <v>1</v>
      </c>
      <c r="C32" s="235">
        <f>SUM(E31)</f>
        <v>0</v>
      </c>
      <c r="D32" s="235">
        <f>SUM(B32*C32)</f>
        <v>0</v>
      </c>
      <c r="E32" s="238">
        <f>SUM(E31-D32)</f>
        <v>0</v>
      </c>
      <c r="F32" s="247">
        <f t="shared" si="1"/>
        <v>0</v>
      </c>
      <c r="G32" s="219"/>
      <c r="H32" s="220"/>
      <c r="I32" s="221"/>
      <c r="J32" s="333"/>
      <c r="K32" s="173"/>
      <c r="L32" s="131"/>
      <c r="M32" s="132"/>
    </row>
    <row r="33" spans="1:13" ht="15" customHeight="1">
      <c r="A33" s="328"/>
      <c r="B33" s="206"/>
      <c r="C33" s="406"/>
      <c r="D33" s="239">
        <f>SUM(D22:D32)</f>
        <v>0</v>
      </c>
      <c r="E33" s="407"/>
      <c r="F33" s="408"/>
      <c r="G33" s="222"/>
      <c r="H33" s="222"/>
      <c r="I33" s="221"/>
      <c r="J33" s="333"/>
      <c r="K33" s="173"/>
      <c r="L33" s="131"/>
      <c r="M33" s="132"/>
    </row>
    <row r="34" spans="1:13" ht="15.75">
      <c r="A34" s="716"/>
      <c r="B34" s="716"/>
      <c r="C34" s="716"/>
      <c r="D34" s="409"/>
      <c r="E34" s="171"/>
      <c r="F34" s="172"/>
      <c r="G34" s="957" t="s">
        <v>183</v>
      </c>
      <c r="H34" s="958"/>
      <c r="I34" s="711">
        <f>SUM(F32)</f>
        <v>0</v>
      </c>
      <c r="J34" s="712" t="s">
        <v>165</v>
      </c>
      <c r="K34" s="710">
        <f>SUM(H15)</f>
        <v>0</v>
      </c>
      <c r="L34" s="131"/>
      <c r="M34" s="132"/>
    </row>
    <row r="35" spans="1:13" ht="15.75">
      <c r="A35" s="708" t="s">
        <v>141</v>
      </c>
      <c r="B35" s="1036" t="str">
        <f>IF(F12=3,"TRIPLETTES : 3 chèques de : ",IF(F12=2,"DOUBLETTES : 2 chèques de : ",IF(F12=1,"INDIVIDUEL : 1 chèque de : ","")))</f>
        <v>TRIPLETTES : 3 chèques de : </v>
      </c>
      <c r="C35" s="1036"/>
      <c r="D35" s="400">
        <f>SUM(C31:C32)/3</f>
        <v>0</v>
      </c>
      <c r="E35" s="171"/>
      <c r="F35" s="207">
        <f>IF(F32&lt;0.25*D33,0,1)</f>
        <v>1</v>
      </c>
      <c r="G35" s="208" t="s">
        <v>84</v>
      </c>
      <c r="H35" s="240">
        <f>SUM(F32)</f>
        <v>0</v>
      </c>
      <c r="I35" s="241" t="e">
        <f>SUM(F32/K7)</f>
        <v>#DIV/0!</v>
      </c>
      <c r="J35" s="720" t="str">
        <f>IF(F35=0,"Répartition correcte","Répartition incorrecte")</f>
        <v>Répartition incorrecte</v>
      </c>
      <c r="K35" s="720"/>
      <c r="L35" s="131"/>
      <c r="M35" s="132"/>
    </row>
    <row r="36" spans="1:13" ht="18.75">
      <c r="A36" s="709" t="s">
        <v>142</v>
      </c>
      <c r="B36" s="1037" t="str">
        <f>IF(F12=3,"TRIPLETTES : 3 chèques de : ",IF(F12=2,"DOUBLETTES : 2 chèques de : ",IF(F12=1,"INDIVIDUEL : 1 chèque de : ","")))</f>
        <v>TRIPLETTES : 3 chèques de : </v>
      </c>
      <c r="C36" s="1037"/>
      <c r="D36" s="666">
        <f>SUM(C31)/3</f>
        <v>0</v>
      </c>
      <c r="E36" s="173"/>
      <c r="F36" s="207">
        <f>IF(H36&gt;=0.6*H35,0,1)</f>
        <v>0</v>
      </c>
      <c r="G36" s="209" t="s">
        <v>128</v>
      </c>
      <c r="H36" s="242">
        <f>SUM(F31)</f>
        <v>0</v>
      </c>
      <c r="I36" s="243" t="e">
        <f>SUM(H36/H35)</f>
        <v>#DIV/0!</v>
      </c>
      <c r="J36" s="720" t="str">
        <f>IF(F36=0,"Répartition correcte","Répartition incorrecte")</f>
        <v>Répartition correcte</v>
      </c>
      <c r="K36" s="720"/>
      <c r="L36" s="131"/>
      <c r="M36" s="132"/>
    </row>
    <row r="37" spans="1:13" ht="18.75">
      <c r="A37" s="410"/>
      <c r="B37" s="1038"/>
      <c r="C37" s="1038"/>
      <c r="D37" s="411"/>
      <c r="E37" s="173"/>
      <c r="F37" s="167"/>
      <c r="G37" s="338"/>
      <c r="H37" s="338"/>
      <c r="I37" s="338"/>
      <c r="J37" s="338"/>
      <c r="K37" s="338"/>
      <c r="L37" s="131"/>
      <c r="M37" s="132"/>
    </row>
    <row r="38" spans="1:13" ht="18.75">
      <c r="A38" s="412"/>
      <c r="B38" s="1041"/>
      <c r="C38" s="1041"/>
      <c r="D38" s="413"/>
      <c r="E38" s="174"/>
      <c r="F38" s="353"/>
      <c r="G38" s="353"/>
      <c r="H38" s="353"/>
      <c r="I38" s="353"/>
      <c r="J38" s="353"/>
      <c r="K38" s="353"/>
      <c r="L38" s="353"/>
      <c r="M38" s="353"/>
    </row>
    <row r="39" spans="1:13" ht="1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32"/>
    </row>
    <row r="40" spans="1:13" ht="1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32"/>
    </row>
    <row r="41" spans="1:13" ht="15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2"/>
    </row>
    <row r="42" spans="1:13" ht="1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2"/>
    </row>
    <row r="43" spans="1:13" ht="1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2"/>
    </row>
    <row r="44" spans="1:13" ht="1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2"/>
    </row>
    <row r="45" spans="1:13" ht="1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2"/>
    </row>
    <row r="46" spans="1:13" ht="1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2"/>
    </row>
    <row r="47" spans="1:13" ht="15">
      <c r="A47" s="132"/>
      <c r="B47" s="118"/>
      <c r="C47" s="132"/>
      <c r="D47" s="118"/>
      <c r="E47" s="132"/>
      <c r="F47" s="132"/>
      <c r="G47" s="132"/>
      <c r="H47" s="132"/>
      <c r="I47" s="132"/>
      <c r="J47" s="132"/>
      <c r="K47" s="132"/>
      <c r="L47" s="132"/>
      <c r="M47" s="132"/>
    </row>
    <row r="48" spans="1:13" ht="15">
      <c r="A48" s="132"/>
      <c r="B48" s="118"/>
      <c r="C48" s="132"/>
      <c r="D48" s="118"/>
      <c r="E48" s="132"/>
      <c r="F48" s="132"/>
      <c r="G48" s="132"/>
      <c r="H48" s="132"/>
      <c r="I48" s="132"/>
      <c r="J48" s="132"/>
      <c r="K48" s="132"/>
      <c r="L48" s="132"/>
      <c r="M48" s="132"/>
    </row>
    <row r="49" spans="1:13" ht="15">
      <c r="A49" s="132"/>
      <c r="B49" s="118"/>
      <c r="C49" s="132"/>
      <c r="D49" s="118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1:13" ht="15">
      <c r="A50" s="132"/>
      <c r="B50" s="118"/>
      <c r="C50" s="132"/>
      <c r="D50" s="118"/>
      <c r="E50" s="132"/>
      <c r="F50" s="132"/>
      <c r="G50" s="132"/>
      <c r="H50" s="132"/>
      <c r="I50" s="132"/>
      <c r="J50" s="132"/>
      <c r="K50" s="132"/>
      <c r="L50" s="132"/>
      <c r="M50" s="132"/>
    </row>
    <row r="51" spans="1:13" ht="15">
      <c r="A51" s="132"/>
      <c r="B51" s="118"/>
      <c r="C51" s="132"/>
      <c r="D51" s="118"/>
      <c r="E51" s="132"/>
      <c r="F51" s="132"/>
      <c r="G51" s="132"/>
      <c r="H51" s="132"/>
      <c r="I51" s="132"/>
      <c r="J51" s="132"/>
      <c r="K51" s="132"/>
      <c r="L51" s="132"/>
      <c r="M51" s="132"/>
    </row>
    <row r="52" spans="1:13" ht="15">
      <c r="A52" s="132"/>
      <c r="B52" s="118"/>
      <c r="C52" s="132"/>
      <c r="D52" s="118"/>
      <c r="E52" s="132"/>
      <c r="F52" s="132"/>
      <c r="G52" s="132"/>
      <c r="H52" s="132"/>
      <c r="I52" s="132"/>
      <c r="J52" s="132"/>
      <c r="K52" s="132"/>
      <c r="L52" s="132"/>
      <c r="M52" s="132"/>
    </row>
    <row r="53" spans="1:13" ht="15">
      <c r="A53" s="132"/>
      <c r="B53" s="118"/>
      <c r="C53" s="132"/>
      <c r="D53" s="118"/>
      <c r="E53" s="132"/>
      <c r="F53" s="132"/>
      <c r="G53" s="132"/>
      <c r="H53" s="132"/>
      <c r="I53" s="132"/>
      <c r="J53" s="132"/>
      <c r="K53" s="132"/>
      <c r="L53" s="132"/>
      <c r="M53" s="132"/>
    </row>
    <row r="54" spans="1:13" ht="15">
      <c r="A54" s="132"/>
      <c r="B54" s="118"/>
      <c r="C54" s="132"/>
      <c r="D54" s="118"/>
      <c r="E54" s="132"/>
      <c r="F54" s="132"/>
      <c r="G54" s="132"/>
      <c r="H54" s="132"/>
      <c r="I54" s="132"/>
      <c r="J54" s="132"/>
      <c r="K54" s="132"/>
      <c r="L54" s="132"/>
      <c r="M54" s="132"/>
    </row>
    <row r="55" spans="1:13" ht="15">
      <c r="A55" s="132"/>
      <c r="B55" s="118"/>
      <c r="C55" s="132"/>
      <c r="D55" s="118"/>
      <c r="E55" s="132"/>
      <c r="F55" s="132"/>
      <c r="G55" s="132"/>
      <c r="H55" s="132"/>
      <c r="I55" s="132"/>
      <c r="J55" s="132"/>
      <c r="K55" s="132"/>
      <c r="L55" s="132"/>
      <c r="M55" s="132"/>
    </row>
    <row r="56" spans="1:13" ht="15">
      <c r="A56" s="132"/>
      <c r="B56" s="118"/>
      <c r="C56" s="132"/>
      <c r="D56" s="118"/>
      <c r="E56" s="132"/>
      <c r="F56" s="132"/>
      <c r="G56" s="132"/>
      <c r="H56" s="132"/>
      <c r="I56" s="132"/>
      <c r="J56" s="132"/>
      <c r="K56" s="132"/>
      <c r="L56" s="132"/>
      <c r="M56" s="132"/>
    </row>
    <row r="57" spans="1:11" ht="1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1:11" ht="1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1:11" ht="1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1:11" ht="1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</row>
  </sheetData>
  <sheetProtection password="E574" sheet="1" objects="1"/>
  <mergeCells count="40">
    <mergeCell ref="A17:G17"/>
    <mergeCell ref="A14:G14"/>
    <mergeCell ref="C8:E8"/>
    <mergeCell ref="F8:H8"/>
    <mergeCell ref="A1:K1"/>
    <mergeCell ref="A2:B2"/>
    <mergeCell ref="C2:E2"/>
    <mergeCell ref="F2:H2"/>
    <mergeCell ref="J2:K2"/>
    <mergeCell ref="C6:E6"/>
    <mergeCell ref="A16:F16"/>
    <mergeCell ref="B21:D21"/>
    <mergeCell ref="G21:J21"/>
    <mergeCell ref="A20:J20"/>
    <mergeCell ref="A15:F15"/>
    <mergeCell ref="F6:H6"/>
    <mergeCell ref="A7:B7"/>
    <mergeCell ref="C7:E7"/>
    <mergeCell ref="A12:E12"/>
    <mergeCell ref="A13:G13"/>
    <mergeCell ref="B38:C38"/>
    <mergeCell ref="G34:H34"/>
    <mergeCell ref="A34:C34"/>
    <mergeCell ref="F7:H7"/>
    <mergeCell ref="A10:J10"/>
    <mergeCell ref="A3:B3"/>
    <mergeCell ref="C3:E3"/>
    <mergeCell ref="F3:H3"/>
    <mergeCell ref="C5:E5"/>
    <mergeCell ref="A6:B6"/>
    <mergeCell ref="J35:K35"/>
    <mergeCell ref="J36:K36"/>
    <mergeCell ref="B35:C35"/>
    <mergeCell ref="B36:C36"/>
    <mergeCell ref="B37:C37"/>
    <mergeCell ref="A4:B4"/>
    <mergeCell ref="C4:E4"/>
    <mergeCell ref="A5:B5"/>
    <mergeCell ref="G31:H31"/>
    <mergeCell ref="A8:B8"/>
  </mergeCells>
  <conditionalFormatting sqref="I34">
    <cfRule type="cellIs" priority="27" dxfId="131" operator="greaterThan">
      <formula>"K29"</formula>
    </cfRule>
  </conditionalFormatting>
  <conditionalFormatting sqref="J35:K35">
    <cfRule type="containsText" priority="25" dxfId="130" operator="containsText" stopIfTrue="1" text="Répartition incorrecte">
      <formula>NOT(ISERROR(SEARCH("Répartition incorrecte",J35)))</formula>
    </cfRule>
    <cfRule type="containsText" priority="26" dxfId="135" operator="containsText" stopIfTrue="1" text="Répartition correcte">
      <formula>NOT(ISERROR(SEARCH("Répartition correcte",J35)))</formula>
    </cfRule>
    <cfRule type="containsText" priority="38" dxfId="29" operator="containsText" text="Répartition incorrecte">
      <formula>NOT(ISERROR(SEARCH("Répartition incorrecte",J35)))</formula>
    </cfRule>
    <cfRule type="containsText" priority="39" dxfId="136" operator="containsText" text="Répartition correcte">
      <formula>NOT(ISERROR(SEARCH("Répartition correcte",J35)))</formula>
    </cfRule>
  </conditionalFormatting>
  <conditionalFormatting sqref="J36:K36">
    <cfRule type="containsText" priority="22" dxfId="135" operator="containsText" stopIfTrue="1" text="Répartition correcte">
      <formula>NOT(ISERROR(SEARCH("Répartition correcte",J36)))</formula>
    </cfRule>
    <cfRule type="containsText" priority="23" dxfId="135" operator="containsText" stopIfTrue="1" text="Répartiotion correcte">
      <formula>NOT(ISERROR(SEARCH("Répartiotion correcte",J36)))</formula>
    </cfRule>
    <cfRule type="containsText" priority="24" dxfId="130" operator="containsText" stopIfTrue="1" text="Répartition incorrecte">
      <formula>NOT(ISERROR(SEARCH("Répartition incorrecte",J36)))</formula>
    </cfRule>
    <cfRule type="containsText" priority="34" dxfId="29" operator="containsText" text="Répartition incorrecte">
      <formula>NOT(ISERROR(SEARCH("Répartition incorrecte",J36)))</formula>
    </cfRule>
    <cfRule type="containsText" priority="35" dxfId="29" operator="containsText" text="Répartition incorrecte">
      <formula>NOT(ISERROR(SEARCH("Répartition incorrecte",J36)))</formula>
    </cfRule>
    <cfRule type="containsText" priority="36" dxfId="136" operator="containsText" text="Répartition correcte">
      <formula>NOT(ISERROR(SEARCH("Répartition correcte",J36)))</formula>
    </cfRule>
    <cfRule type="containsText" priority="37" dxfId="137" operator="containsText" text="Répartition correcte">
      <formula>NOT(ISERROR(SEARCH("Répartition correcte",J36)))</formula>
    </cfRule>
  </conditionalFormatting>
  <conditionalFormatting sqref="H35">
    <cfRule type="cellIs" priority="29" dxfId="133" operator="greaterThanOrEqual">
      <formula>"H13"</formula>
    </cfRule>
    <cfRule type="cellIs" priority="30" dxfId="134" operator="greaterThan">
      <formula>"K29"</formula>
    </cfRule>
    <cfRule type="cellIs" priority="31" dxfId="133" operator="greaterThan">
      <formula>"K29"</formula>
    </cfRule>
    <cfRule type="cellIs" priority="33" dxfId="133" operator="greaterThan">
      <formula>"25%*D31"</formula>
    </cfRule>
  </conditionalFormatting>
  <conditionalFormatting sqref="I32">
    <cfRule type="cellIs" priority="32" dxfId="131" operator="greaterThan">
      <formula>"K29"</formula>
    </cfRule>
  </conditionalFormatting>
  <conditionalFormatting sqref="I33">
    <cfRule type="cellIs" priority="28" dxfId="131" operator="greaterThan">
      <formula>"K29"</formula>
    </cfRule>
  </conditionalFormatting>
  <conditionalFormatting sqref="I35">
    <cfRule type="cellIs" priority="20" dxfId="135" operator="lessThan" stopIfTrue="1">
      <formula>0.2501</formula>
    </cfRule>
    <cfRule type="cellIs" priority="21" dxfId="130" operator="greaterThan" stopIfTrue="1">
      <formula>0.25</formula>
    </cfRule>
  </conditionalFormatting>
  <conditionalFormatting sqref="I36">
    <cfRule type="cellIs" priority="18" dxfId="130" operator="lessThan" stopIfTrue="1">
      <formula>0.6</formula>
    </cfRule>
    <cfRule type="cellIs" priority="19" dxfId="135" operator="greaterThan" stopIfTrue="1">
      <formula>0.6</formula>
    </cfRule>
  </conditionalFormatting>
  <conditionalFormatting sqref="C3:E3">
    <cfRule type="cellIs" priority="17" dxfId="130" operator="greaterThan" stopIfTrue="1">
      <formula>0</formula>
    </cfRule>
  </conditionalFormatting>
  <conditionalFormatting sqref="C4:E4">
    <cfRule type="cellIs" priority="16" dxfId="130" operator="greaterThan" stopIfTrue="1">
      <formula>0</formula>
    </cfRule>
  </conditionalFormatting>
  <conditionalFormatting sqref="C5:E5">
    <cfRule type="cellIs" priority="15" dxfId="130" operator="greaterThan" stopIfTrue="1">
      <formula>0</formula>
    </cfRule>
  </conditionalFormatting>
  <conditionalFormatting sqref="C6:E6">
    <cfRule type="cellIs" priority="13" dxfId="130" operator="greaterThan" stopIfTrue="1">
      <formula>0</formula>
    </cfRule>
    <cfRule type="cellIs" priority="14" dxfId="130" operator="greaterThan" stopIfTrue="1">
      <formula>0</formula>
    </cfRule>
  </conditionalFormatting>
  <conditionalFormatting sqref="C2:E2">
    <cfRule type="cellIs" priority="12" dxfId="130" operator="between" stopIfTrue="1">
      <formula>"A"</formula>
      <formula>"Z"</formula>
    </cfRule>
  </conditionalFormatting>
  <conditionalFormatting sqref="C7:E7">
    <cfRule type="cellIs" priority="11" dxfId="130" operator="between" stopIfTrue="1">
      <formula>"A"</formula>
      <formula>"Z"</formula>
    </cfRule>
  </conditionalFormatting>
  <conditionalFormatting sqref="C8:E8">
    <cfRule type="cellIs" priority="9" dxfId="130" operator="between" stopIfTrue="1">
      <formula>"A"</formula>
      <formula>"Z"</formula>
    </cfRule>
    <cfRule type="cellIs" priority="10" dxfId="130" operator="between" stopIfTrue="1">
      <formula>"A"</formula>
      <formula>"Z"</formula>
    </cfRule>
  </conditionalFormatting>
  <conditionalFormatting sqref="C24">
    <cfRule type="expression" priority="8" dxfId="0" stopIfTrue="1">
      <formula>B24&gt;0</formula>
    </cfRule>
  </conditionalFormatting>
  <conditionalFormatting sqref="C25">
    <cfRule type="expression" priority="7" dxfId="0" stopIfTrue="1">
      <formula>B25&gt;0</formula>
    </cfRule>
  </conditionalFormatting>
  <conditionalFormatting sqref="C26">
    <cfRule type="expression" priority="6" dxfId="0" stopIfTrue="1">
      <formula>B26&gt;0</formula>
    </cfRule>
  </conditionalFormatting>
  <conditionalFormatting sqref="C27">
    <cfRule type="expression" priority="5" dxfId="0" stopIfTrue="1">
      <formula>B27&gt;0</formula>
    </cfRule>
  </conditionalFormatting>
  <conditionalFormatting sqref="C28">
    <cfRule type="expression" priority="4" dxfId="0" stopIfTrue="1">
      <formula>B28&gt;0</formula>
    </cfRule>
  </conditionalFormatting>
  <conditionalFormatting sqref="C29">
    <cfRule type="expression" priority="3" dxfId="0" stopIfTrue="1">
      <formula>B29&gt;0</formula>
    </cfRule>
  </conditionalFormatting>
  <conditionalFormatting sqref="C30">
    <cfRule type="expression" priority="2" dxfId="0" stopIfTrue="1">
      <formula>B30&gt;0</formula>
    </cfRule>
  </conditionalFormatting>
  <conditionalFormatting sqref="C31">
    <cfRule type="expression" priority="1" dxfId="0" stopIfTrue="1">
      <formula>B31&gt;0</formula>
    </cfRule>
  </conditionalFormatting>
  <printOptions horizontalCentered="1" verticalCentered="1"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92" r:id="rId4"/>
  <headerFooter>
    <oddHeader>&amp;C&amp;"-,Gras"&amp;K0070C0NATIONAUX JEU PROVENCAL - ED - CADRAGE APRES 2ème PARTIE - PRIX VAINQUEUR ET FINALISTE</oddHead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35.7109375" style="0" customWidth="1"/>
    <col min="2" max="3" width="21.7109375" style="0" customWidth="1"/>
    <col min="4" max="5" width="25.7109375" style="0" customWidth="1"/>
  </cols>
  <sheetData>
    <row r="1" spans="1:6" ht="23.25">
      <c r="A1" s="792" t="s">
        <v>148</v>
      </c>
      <c r="B1" s="792"/>
      <c r="C1" s="792"/>
      <c r="D1" s="792"/>
      <c r="E1" s="792"/>
      <c r="F1" s="114"/>
    </row>
    <row r="2" spans="1:6" ht="21.75" customHeight="1">
      <c r="A2" s="135" t="s">
        <v>104</v>
      </c>
      <c r="B2" s="1042">
        <f>IF('ED CUMUL'!C2=0,"",'ED CUMUL'!C2)</f>
      </c>
      <c r="C2" s="1042"/>
      <c r="D2" s="92"/>
      <c r="E2" s="93"/>
      <c r="F2" s="114"/>
    </row>
    <row r="3" spans="1:6" ht="21.75" customHeight="1">
      <c r="A3" s="181" t="s">
        <v>146</v>
      </c>
      <c r="B3" s="1042">
        <f>IF('ED CUMUL'!C3=0,"",'ED CUMUL'!C3)</f>
      </c>
      <c r="C3" s="1042"/>
      <c r="D3" s="94"/>
      <c r="E3" s="95"/>
      <c r="F3" s="114"/>
    </row>
    <row r="4" spans="1:6" s="131" customFormat="1" ht="21.75" customHeight="1">
      <c r="A4" s="181" t="s">
        <v>144</v>
      </c>
      <c r="B4" s="977">
        <f>IF('ED CUMUL'!C4=0,"",'ED CUMUL'!C4)</f>
      </c>
      <c r="C4" s="978"/>
      <c r="D4" s="94"/>
      <c r="E4" s="95"/>
      <c r="F4" s="114"/>
    </row>
    <row r="5" spans="1:6" s="131" customFormat="1" ht="21.75" customHeight="1">
      <c r="A5" s="181" t="s">
        <v>145</v>
      </c>
      <c r="B5" s="977">
        <f>IF('ED CUMUL'!C5=0,"",'ED CUMUL'!C5)</f>
      </c>
      <c r="C5" s="978"/>
      <c r="D5" s="94"/>
      <c r="E5" s="95"/>
      <c r="F5" s="114"/>
    </row>
    <row r="6" spans="1:6" ht="21.75" customHeight="1">
      <c r="A6" s="181" t="s">
        <v>88</v>
      </c>
      <c r="B6" s="1042">
        <f>IF('ED CUMUL'!C6=0,"",'ED CUMUL'!C6)</f>
      </c>
      <c r="C6" s="1042"/>
      <c r="D6" s="94"/>
      <c r="E6" s="95"/>
      <c r="F6" s="114"/>
    </row>
    <row r="7" spans="1:6" ht="21.75" customHeight="1">
      <c r="A7" s="137" t="s">
        <v>67</v>
      </c>
      <c r="B7" s="1042">
        <f>IF('ED CUMUL'!C7=0,"",'ED CUMUL'!C7)</f>
      </c>
      <c r="C7" s="1042"/>
      <c r="D7" s="96"/>
      <c r="E7" s="97"/>
      <c r="F7" s="114"/>
    </row>
    <row r="8" spans="1:6" ht="21">
      <c r="A8" s="138"/>
      <c r="B8" s="139"/>
      <c r="C8" s="139"/>
      <c r="D8" s="98"/>
      <c r="E8" s="99"/>
      <c r="F8" s="114"/>
    </row>
    <row r="9" spans="1:6" ht="18.75">
      <c r="A9" s="140" t="s">
        <v>105</v>
      </c>
      <c r="B9" s="140" t="s">
        <v>106</v>
      </c>
      <c r="C9" s="140" t="s">
        <v>41</v>
      </c>
      <c r="D9" s="783" t="s">
        <v>131</v>
      </c>
      <c r="E9" s="784"/>
      <c r="F9" s="114"/>
    </row>
    <row r="10" spans="1:6" ht="18.75">
      <c r="A10" s="140">
        <f>SUM('ED CUMUL'!I6)</f>
        <v>0</v>
      </c>
      <c r="B10" s="258">
        <f>SUM('ED CUMUL'!J6)</f>
        <v>0</v>
      </c>
      <c r="C10" s="259">
        <f>SUM('ED CUMUL'!K6)</f>
        <v>0</v>
      </c>
      <c r="D10" s="785" t="s">
        <v>137</v>
      </c>
      <c r="E10" s="786"/>
      <c r="F10" s="114"/>
    </row>
    <row r="11" spans="1:6" ht="18.75">
      <c r="A11" s="140" t="s">
        <v>107</v>
      </c>
      <c r="B11" s="1043">
        <f>SUM('ED CUMUL'!I2)</f>
        <v>0</v>
      </c>
      <c r="C11" s="1043"/>
      <c r="D11" s="180" t="s">
        <v>84</v>
      </c>
      <c r="E11" s="256" t="e">
        <f>SUM(E25/D26)</f>
        <v>#DIV/0!</v>
      </c>
      <c r="F11" s="114"/>
    </row>
    <row r="12" spans="1:6" ht="18.75">
      <c r="A12" s="141" t="s">
        <v>108</v>
      </c>
      <c r="B12" s="1044">
        <f>SUM('ED CUMUL'!K7)</f>
        <v>0</v>
      </c>
      <c r="C12" s="1044"/>
      <c r="D12" s="180" t="s">
        <v>128</v>
      </c>
      <c r="E12" s="257" t="e">
        <f>SUM(E24/E25)</f>
        <v>#DIV/0!</v>
      </c>
      <c r="F12" s="114"/>
    </row>
    <row r="13" spans="1:6" ht="23.25">
      <c r="A13" s="981"/>
      <c r="B13" s="982"/>
      <c r="C13" s="982"/>
      <c r="D13" s="982"/>
      <c r="E13" s="983"/>
      <c r="F13" s="114"/>
    </row>
    <row r="14" spans="1:6" ht="23.25">
      <c r="A14" s="974" t="s">
        <v>109</v>
      </c>
      <c r="B14" s="975"/>
      <c r="C14" s="975"/>
      <c r="D14" s="975"/>
      <c r="E14" s="976"/>
      <c r="F14" s="114"/>
    </row>
    <row r="15" spans="1:6" ht="42" customHeight="1">
      <c r="A15" s="142" t="s">
        <v>110</v>
      </c>
      <c r="B15" s="100" t="s">
        <v>111</v>
      </c>
      <c r="C15" s="100" t="s">
        <v>92</v>
      </c>
      <c r="D15" s="143" t="s">
        <v>112</v>
      </c>
      <c r="E15" s="101" t="s">
        <v>113</v>
      </c>
      <c r="F15" s="114"/>
    </row>
    <row r="16" spans="1:6" ht="21">
      <c r="A16" s="126" t="s">
        <v>95</v>
      </c>
      <c r="B16" s="248">
        <f>SUM('ED CUMUL'!B23)</f>
        <v>0</v>
      </c>
      <c r="C16" s="249">
        <f>SUM('ED CUMUL'!C23)</f>
        <v>0</v>
      </c>
      <c r="D16" s="250">
        <f>SUM('ED CUMUL'!D23)</f>
        <v>0</v>
      </c>
      <c r="E16" s="250">
        <f>SUM('ED CUMUL'!F23)</f>
        <v>0</v>
      </c>
      <c r="F16" s="114"/>
    </row>
    <row r="17" spans="1:6" ht="21">
      <c r="A17" s="126" t="s">
        <v>115</v>
      </c>
      <c r="B17" s="248">
        <f>SUM('ED CUMUL'!B24)</f>
        <v>0</v>
      </c>
      <c r="C17" s="249">
        <f>SUM('ED CUMUL'!C24)</f>
        <v>0</v>
      </c>
      <c r="D17" s="250">
        <f>SUM('ED CUMUL'!D24)</f>
        <v>0</v>
      </c>
      <c r="E17" s="250">
        <f>SUM('ED CUMUL'!F24)</f>
        <v>0</v>
      </c>
      <c r="F17" s="114"/>
    </row>
    <row r="18" spans="1:6" ht="21">
      <c r="A18" s="126" t="s">
        <v>96</v>
      </c>
      <c r="B18" s="248">
        <f>SUM('ED CUMUL'!B25)</f>
        <v>0</v>
      </c>
      <c r="C18" s="249">
        <f>SUM('ED CUMUL'!C25)</f>
        <v>0</v>
      </c>
      <c r="D18" s="250">
        <f>SUM('ED CUMUL'!D25)</f>
        <v>0</v>
      </c>
      <c r="E18" s="250">
        <f>SUM('ED CUMUL'!F25)</f>
        <v>0</v>
      </c>
      <c r="F18" s="114"/>
    </row>
    <row r="19" spans="1:6" ht="21">
      <c r="A19" s="126" t="s">
        <v>97</v>
      </c>
      <c r="B19" s="248">
        <f>SUM('ED CUMUL'!B26)</f>
        <v>0</v>
      </c>
      <c r="C19" s="249">
        <f>SUM('ED CUMUL'!C26)</f>
        <v>0</v>
      </c>
      <c r="D19" s="250">
        <f>SUM('ED CUMUL'!D26)</f>
        <v>0</v>
      </c>
      <c r="E19" s="250">
        <f>SUM('ED CUMUL'!F26)</f>
        <v>0</v>
      </c>
      <c r="F19" s="114"/>
    </row>
    <row r="20" spans="1:6" ht="21">
      <c r="A20" s="126" t="s">
        <v>98</v>
      </c>
      <c r="B20" s="248">
        <f>SUM('ED CUMUL'!B27)</f>
        <v>0</v>
      </c>
      <c r="C20" s="249">
        <f>SUM('ED CUMUL'!C27)</f>
        <v>0</v>
      </c>
      <c r="D20" s="250">
        <f>SUM('ED CUMUL'!D27)</f>
        <v>0</v>
      </c>
      <c r="E20" s="250">
        <f>SUM('ED CUMUL'!F27)</f>
        <v>0</v>
      </c>
      <c r="F20" s="114"/>
    </row>
    <row r="21" spans="1:6" ht="21">
      <c r="A21" s="127" t="s">
        <v>99</v>
      </c>
      <c r="B21" s="248">
        <f>SUM('ED CUMUL'!B28)</f>
        <v>0</v>
      </c>
      <c r="C21" s="249">
        <f>SUM('ED CUMUL'!C28)</f>
        <v>0</v>
      </c>
      <c r="D21" s="250">
        <f>SUM('ED CUMUL'!D28)</f>
        <v>0</v>
      </c>
      <c r="E21" s="250">
        <f>SUM('ED CUMUL'!F28)</f>
        <v>0</v>
      </c>
      <c r="F21" s="114"/>
    </row>
    <row r="22" spans="1:6" ht="21">
      <c r="A22" s="127" t="s">
        <v>100</v>
      </c>
      <c r="B22" s="248">
        <f>SUM('ED CUMUL'!B29)</f>
        <v>0</v>
      </c>
      <c r="C22" s="249">
        <f>SUM('ED CUMUL'!C29)</f>
        <v>0</v>
      </c>
      <c r="D22" s="250">
        <f>SUM('ED CUMUL'!D29)</f>
        <v>0</v>
      </c>
      <c r="E22" s="250">
        <f>SUM('ED CUMUL'!F29)</f>
        <v>0</v>
      </c>
      <c r="F22" s="114"/>
    </row>
    <row r="23" spans="1:6" ht="21">
      <c r="A23" s="127" t="s">
        <v>116</v>
      </c>
      <c r="B23" s="248">
        <f>SUM('ED CUMUL'!B30)</f>
        <v>0</v>
      </c>
      <c r="C23" s="249">
        <f>SUM('ED CUMUL'!C30)</f>
        <v>0</v>
      </c>
      <c r="D23" s="250">
        <f>SUM('ED CUMUL'!D30)</f>
        <v>0</v>
      </c>
      <c r="E23" s="250">
        <f>SUM('ED CUMUL'!F30)</f>
        <v>0</v>
      </c>
      <c r="F23" s="114"/>
    </row>
    <row r="24" spans="1:6" ht="21">
      <c r="A24" s="128" t="s">
        <v>71</v>
      </c>
      <c r="B24" s="248">
        <f>SUM('ED CUMUL'!B31)</f>
        <v>2</v>
      </c>
      <c r="C24" s="249">
        <f>SUM('ED CUMUL'!C31)</f>
        <v>0</v>
      </c>
      <c r="D24" s="250">
        <f>SUM('ED CUMUL'!D31)</f>
        <v>0</v>
      </c>
      <c r="E24" s="250">
        <f>SUM('ED CUMUL'!F31)</f>
        <v>0</v>
      </c>
      <c r="F24" s="114"/>
    </row>
    <row r="25" spans="1:6" ht="21">
      <c r="A25" s="128" t="s">
        <v>101</v>
      </c>
      <c r="B25" s="248">
        <f>SUM('ED CUMUL'!B32)</f>
        <v>1</v>
      </c>
      <c r="C25" s="249">
        <f>SUM('ED CUMUL'!C32)</f>
        <v>0</v>
      </c>
      <c r="D25" s="250">
        <f>SUM('ED CUMUL'!D32)</f>
        <v>0</v>
      </c>
      <c r="E25" s="250">
        <f>SUM('ED CUMUL'!F32)</f>
        <v>0</v>
      </c>
      <c r="F25" s="114"/>
    </row>
    <row r="26" spans="1:6" ht="21">
      <c r="A26" s="102"/>
      <c r="B26" s="251"/>
      <c r="C26" s="252"/>
      <c r="D26" s="253">
        <f>SUM(D15:D25)</f>
        <v>0</v>
      </c>
      <c r="E26" s="254"/>
      <c r="F26" s="114"/>
    </row>
    <row r="27" spans="1:6" ht="18.75">
      <c r="A27" s="104"/>
      <c r="B27" s="116" t="s">
        <v>102</v>
      </c>
      <c r="C27" s="116" t="s">
        <v>114</v>
      </c>
      <c r="D27" s="255">
        <f>SUM('ED CUMUL'!D35)</f>
        <v>0</v>
      </c>
      <c r="E27" s="105">
        <v>8</v>
      </c>
      <c r="F27" s="114"/>
    </row>
    <row r="28" spans="1:6" ht="18.75">
      <c r="A28" s="104"/>
      <c r="B28" s="198" t="s">
        <v>103</v>
      </c>
      <c r="C28" s="116" t="s">
        <v>114</v>
      </c>
      <c r="D28" s="255">
        <f>SUM('ED CUMUL'!D36)</f>
        <v>0</v>
      </c>
      <c r="E28" s="106"/>
      <c r="F28" s="114"/>
    </row>
    <row r="29" spans="1:6" ht="15">
      <c r="A29" s="145"/>
      <c r="B29" s="136"/>
      <c r="C29" s="136"/>
      <c r="D29" s="107"/>
      <c r="E29" s="136"/>
      <c r="F29" s="114"/>
    </row>
    <row r="30" spans="1:6" ht="15">
      <c r="A30" s="145"/>
      <c r="B30" s="136"/>
      <c r="C30" s="136"/>
      <c r="D30" s="146"/>
      <c r="E30" s="136"/>
      <c r="F30" s="114"/>
    </row>
    <row r="31" spans="1:6" ht="15">
      <c r="A31" s="114"/>
      <c r="B31" s="114"/>
      <c r="C31" s="114"/>
      <c r="D31" s="114"/>
      <c r="E31" s="114"/>
      <c r="F31" s="114"/>
    </row>
    <row r="32" spans="1:6" ht="15">
      <c r="A32" s="114"/>
      <c r="B32" s="114"/>
      <c r="C32" s="114"/>
      <c r="D32" s="114"/>
      <c r="E32" s="114"/>
      <c r="F32" s="114"/>
    </row>
    <row r="33" spans="1:6" ht="15">
      <c r="A33" s="114"/>
      <c r="B33" s="114"/>
      <c r="C33" s="114"/>
      <c r="D33" s="114"/>
      <c r="E33" s="114"/>
      <c r="F33" s="114"/>
    </row>
    <row r="34" spans="1:6" ht="15">
      <c r="A34" s="114"/>
      <c r="B34" s="114"/>
      <c r="C34" s="114"/>
      <c r="D34" s="114"/>
      <c r="E34" s="114"/>
      <c r="F34" s="114"/>
    </row>
    <row r="35" spans="1:6" ht="15">
      <c r="A35" s="114"/>
      <c r="B35" s="114"/>
      <c r="C35" s="114"/>
      <c r="D35" s="114"/>
      <c r="E35" s="114"/>
      <c r="F35" s="114"/>
    </row>
    <row r="36" spans="1:6" ht="15">
      <c r="A36" s="114"/>
      <c r="B36" s="114"/>
      <c r="C36" s="114"/>
      <c r="D36" s="114"/>
      <c r="E36" s="114"/>
      <c r="F36" s="114"/>
    </row>
  </sheetData>
  <sheetProtection password="E574" sheet="1" objects="1" scenarios="1"/>
  <mergeCells count="13">
    <mergeCell ref="B12:C12"/>
    <mergeCell ref="A13:E13"/>
    <mergeCell ref="A14:E14"/>
    <mergeCell ref="A1:E1"/>
    <mergeCell ref="B2:C2"/>
    <mergeCell ref="B3:C3"/>
    <mergeCell ref="B6:C6"/>
    <mergeCell ref="B7:C7"/>
    <mergeCell ref="B11:C11"/>
    <mergeCell ref="B4:C4"/>
    <mergeCell ref="B5:C5"/>
    <mergeCell ref="D9:E9"/>
    <mergeCell ref="D10:E10"/>
  </mergeCells>
  <printOptions horizontalCentered="1" vertic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5" r:id="rId2"/>
  <headerFooter>
    <oddHeader>&amp;C&amp;"-,Gras"&amp;K0070C0NATIONAUX JEU PROVENCAL - ED - CADRAGE APRES 2ème PARTIE - PRIX VAINQUEURS ET FINALISTES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2"/>
  <sheetViews>
    <sheetView showGridLines="0" zoomScaleSheetLayoutView="100" zoomScalePageLayoutView="0" workbookViewId="0" topLeftCell="A1">
      <selection activeCell="A1" sqref="A1:A3"/>
    </sheetView>
  </sheetViews>
  <sheetFormatPr defaultColWidth="14.7109375" defaultRowHeight="18" customHeight="1"/>
  <cols>
    <col min="1" max="1" width="23.7109375" style="9" customWidth="1"/>
    <col min="2" max="2" width="31.421875" style="11" customWidth="1"/>
    <col min="3" max="3" width="15.7109375" style="9" customWidth="1"/>
    <col min="4" max="4" width="14.57421875" style="11" customWidth="1"/>
    <col min="5" max="5" width="10.28125" style="9" customWidth="1"/>
    <col min="6" max="6" width="11.140625" style="9" customWidth="1"/>
    <col min="7" max="7" width="23.140625" style="9" customWidth="1"/>
    <col min="8" max="16384" width="14.7109375" style="9" customWidth="1"/>
  </cols>
  <sheetData>
    <row r="1" spans="1:12" ht="21.75" customHeight="1">
      <c r="A1" s="947"/>
      <c r="B1" s="948" t="s">
        <v>160</v>
      </c>
      <c r="C1" s="948"/>
      <c r="D1" s="948"/>
      <c r="E1" s="948"/>
      <c r="F1" s="948"/>
      <c r="G1" s="12"/>
      <c r="H1" s="12"/>
      <c r="I1" s="12"/>
      <c r="J1" s="12"/>
      <c r="K1" s="12"/>
      <c r="L1" s="12"/>
    </row>
    <row r="2" spans="1:12" ht="21.75" customHeight="1">
      <c r="A2" s="947"/>
      <c r="B2" s="949" t="s">
        <v>61</v>
      </c>
      <c r="C2" s="949"/>
      <c r="D2" s="949"/>
      <c r="E2" s="949"/>
      <c r="F2" s="949"/>
      <c r="G2" s="13"/>
      <c r="H2" s="13"/>
      <c r="I2" s="13"/>
      <c r="J2" s="13"/>
      <c r="K2" s="13"/>
      <c r="L2" s="13"/>
    </row>
    <row r="3" spans="1:12" ht="21.75" customHeight="1">
      <c r="A3" s="947"/>
      <c r="B3" s="949" t="s">
        <v>0</v>
      </c>
      <c r="C3" s="949"/>
      <c r="D3" s="949"/>
      <c r="E3" s="949"/>
      <c r="F3" s="949"/>
      <c r="G3" s="14"/>
      <c r="H3" s="14"/>
      <c r="I3" s="14"/>
      <c r="J3" s="14"/>
      <c r="K3" s="14"/>
      <c r="L3" s="14"/>
    </row>
    <row r="4" spans="1:12" ht="9" customHeight="1">
      <c r="A4" s="351"/>
      <c r="B4" s="352"/>
      <c r="C4" s="352"/>
      <c r="D4" s="352"/>
      <c r="E4" s="352"/>
      <c r="F4" s="352"/>
      <c r="G4" s="14"/>
      <c r="H4" s="14"/>
      <c r="I4" s="14"/>
      <c r="J4" s="14"/>
      <c r="K4" s="14"/>
      <c r="L4" s="14"/>
    </row>
    <row r="5" spans="1:12" ht="24.75" customHeight="1">
      <c r="A5" s="950" t="s">
        <v>124</v>
      </c>
      <c r="B5" s="950"/>
      <c r="C5" s="950"/>
      <c r="D5" s="950"/>
      <c r="E5" s="950"/>
      <c r="F5" s="950"/>
      <c r="G5" s="15"/>
      <c r="H5" s="15"/>
      <c r="I5" s="15"/>
      <c r="J5" s="15"/>
      <c r="K5" s="15"/>
      <c r="L5" s="15"/>
    </row>
    <row r="6" spans="1:12" ht="18" customHeight="1">
      <c r="A6" s="951" t="s">
        <v>153</v>
      </c>
      <c r="B6" s="952"/>
      <c r="C6" s="952"/>
      <c r="D6" s="952"/>
      <c r="E6" s="952"/>
      <c r="F6" s="953"/>
      <c r="G6" s="15"/>
      <c r="H6" s="15"/>
      <c r="I6" s="15"/>
      <c r="J6" s="15"/>
      <c r="K6" s="15"/>
      <c r="L6" s="15"/>
    </row>
    <row r="7" spans="1:10" ht="18" customHeight="1">
      <c r="A7" s="1000" t="s">
        <v>151</v>
      </c>
      <c r="B7" s="223" t="s">
        <v>58</v>
      </c>
      <c r="C7" s="300">
        <f>IF('ED CUMUL'!C4=0,"",'ED CUMUL'!C4)</f>
      </c>
      <c r="D7" s="227"/>
      <c r="E7" s="132"/>
      <c r="F7" s="144"/>
      <c r="G7" s="132"/>
      <c r="H7" s="132"/>
      <c r="I7" s="132"/>
      <c r="J7" s="132"/>
    </row>
    <row r="8" spans="1:10" ht="18" customHeight="1">
      <c r="A8" s="1000"/>
      <c r="B8" s="223" t="s">
        <v>56</v>
      </c>
      <c r="C8" s="301">
        <f>IF('ED CUMUL'!C3=0,"",'ED CUMUL'!C3)</f>
      </c>
      <c r="D8" s="227"/>
      <c r="E8" s="136"/>
      <c r="F8" s="144"/>
      <c r="G8" s="132"/>
      <c r="H8" s="132"/>
      <c r="I8" s="132"/>
      <c r="J8" s="132"/>
    </row>
    <row r="9" spans="1:10" ht="18" customHeight="1">
      <c r="A9" s="1000"/>
      <c r="B9" s="223" t="s">
        <v>69</v>
      </c>
      <c r="C9" s="301">
        <f>IF('ED CUMUL'!C5=0,"",'ED CUMUL'!C5)</f>
      </c>
      <c r="D9" s="227"/>
      <c r="E9" s="136"/>
      <c r="F9" s="132"/>
      <c r="G9" s="132"/>
      <c r="H9" s="132"/>
      <c r="I9" s="132"/>
      <c r="J9" s="132"/>
    </row>
    <row r="10" spans="1:10" ht="18" customHeight="1">
      <c r="A10" s="1000"/>
      <c r="B10" s="223" t="s">
        <v>8</v>
      </c>
      <c r="C10" s="301">
        <f>IF('ED CUMUL'!C6=0,"",'ED CUMUL'!C6)</f>
      </c>
      <c r="D10" s="227"/>
      <c r="E10" s="136"/>
      <c r="F10" s="132"/>
      <c r="G10" s="132"/>
      <c r="H10" s="132"/>
      <c r="I10" s="132"/>
      <c r="J10" s="132"/>
    </row>
    <row r="11" spans="1:6" ht="9" customHeight="1">
      <c r="A11" s="937"/>
      <c r="B11" s="937"/>
      <c r="C11" s="937"/>
      <c r="D11" s="16"/>
      <c r="E11" s="17"/>
      <c r="F11" s="132"/>
    </row>
    <row r="12" spans="1:6" ht="18" customHeight="1">
      <c r="A12" s="938" t="s">
        <v>68</v>
      </c>
      <c r="B12" s="939"/>
      <c r="C12" s="421"/>
      <c r="D12" s="71" t="s">
        <v>67</v>
      </c>
      <c r="E12" s="1001">
        <f>IF('ED CUMUL'!C7=0,"",'ED CUMUL'!C7)</f>
      </c>
      <c r="F12" s="1002"/>
    </row>
    <row r="13" spans="1:7" ht="18" customHeight="1">
      <c r="A13" s="942" t="s">
        <v>54</v>
      </c>
      <c r="B13" s="943"/>
      <c r="C13" s="943"/>
      <c r="D13" s="944"/>
      <c r="E13" s="945"/>
      <c r="F13" s="946"/>
      <c r="G13" s="18"/>
    </row>
    <row r="14" spans="1:7" ht="18" customHeight="1">
      <c r="A14" s="229"/>
      <c r="B14" s="63" t="s">
        <v>51</v>
      </c>
      <c r="C14" s="63" t="s">
        <v>167</v>
      </c>
      <c r="D14" s="926" t="s">
        <v>66</v>
      </c>
      <c r="E14" s="927"/>
      <c r="F14" s="928"/>
      <c r="G14" s="18"/>
    </row>
    <row r="15" spans="1:7" ht="18" customHeight="1">
      <c r="A15" s="27" t="s">
        <v>52</v>
      </c>
      <c r="B15" s="414">
        <f>IF('ED CUMUL'!C2=0,"",'ED CUMUL'!C2)</f>
      </c>
      <c r="C15" s="424"/>
      <c r="D15" s="831"/>
      <c r="E15" s="929"/>
      <c r="F15" s="930"/>
      <c r="G15" s="18"/>
    </row>
    <row r="16" spans="1:6" ht="18" customHeight="1">
      <c r="A16" s="27" t="s">
        <v>53</v>
      </c>
      <c r="B16" s="423"/>
      <c r="C16" s="424"/>
      <c r="D16" s="831"/>
      <c r="E16" s="929"/>
      <c r="F16" s="930"/>
    </row>
    <row r="17" spans="1:6" ht="18" customHeight="1">
      <c r="A17" s="27" t="s">
        <v>40</v>
      </c>
      <c r="B17" s="414">
        <f>IF('ED CUMUL'!C8=0,"",'ED CUMUL'!C8)</f>
      </c>
      <c r="C17" s="534"/>
      <c r="D17" s="831"/>
      <c r="E17" s="931"/>
      <c r="F17" s="832"/>
    </row>
    <row r="18" spans="1:6" ht="18" customHeight="1">
      <c r="A18" s="932" t="s">
        <v>72</v>
      </c>
      <c r="B18" s="933"/>
      <c r="C18" s="934"/>
      <c r="D18" s="935"/>
      <c r="E18" s="934"/>
      <c r="F18" s="935"/>
    </row>
    <row r="19" spans="1:10" ht="18" customHeight="1">
      <c r="A19" s="912" t="s">
        <v>76</v>
      </c>
      <c r="B19" s="913"/>
      <c r="C19" s="913"/>
      <c r="D19" s="914"/>
      <c r="E19" s="132"/>
      <c r="F19" s="132"/>
      <c r="G19" s="132"/>
      <c r="H19" s="132"/>
      <c r="I19" s="132"/>
      <c r="J19" s="132"/>
    </row>
    <row r="20" spans="1:6" ht="18" customHeight="1">
      <c r="A20" s="84" t="s">
        <v>119</v>
      </c>
      <c r="B20" s="301" t="str">
        <f>IF('ED CUMUL'!F12=3,"X","")</f>
        <v>X</v>
      </c>
      <c r="C20" s="78" t="s">
        <v>75</v>
      </c>
      <c r="D20" s="425"/>
      <c r="E20" s="132"/>
      <c r="F20" s="132"/>
    </row>
    <row r="21" spans="1:6" ht="18" customHeight="1">
      <c r="A21" s="84" t="s">
        <v>120</v>
      </c>
      <c r="B21" s="301">
        <f>IF('ED CUMUL'!F12=2,"X","")</f>
      </c>
      <c r="C21" s="133" t="s">
        <v>121</v>
      </c>
      <c r="D21" s="79"/>
      <c r="E21" s="132"/>
      <c r="F21" s="132"/>
    </row>
    <row r="22" spans="1:6" ht="18" customHeight="1">
      <c r="A22" s="84" t="s">
        <v>77</v>
      </c>
      <c r="B22" s="301">
        <f>IF('ED CUMUL'!F12=1,"X","")</f>
      </c>
      <c r="C22" s="78" t="s">
        <v>65</v>
      </c>
      <c r="D22" s="79"/>
      <c r="E22" s="132"/>
      <c r="F22" s="132"/>
    </row>
    <row r="23" spans="1:6" ht="18" customHeight="1">
      <c r="A23" s="84"/>
      <c r="B23" s="301"/>
      <c r="C23" s="78" t="s">
        <v>78</v>
      </c>
      <c r="D23" s="79"/>
      <c r="E23" s="132"/>
      <c r="F23" s="132"/>
    </row>
    <row r="24" spans="1:6" ht="3.75" customHeight="1">
      <c r="A24" s="82"/>
      <c r="B24" s="80"/>
      <c r="C24" s="81"/>
      <c r="D24" s="80"/>
      <c r="E24" s="132"/>
      <c r="F24" s="132"/>
    </row>
    <row r="25" spans="1:10" ht="17.25" customHeight="1">
      <c r="A25" s="915"/>
      <c r="B25" s="915"/>
      <c r="C25" s="1"/>
      <c r="D25" s="344"/>
      <c r="E25" s="132"/>
      <c r="F25" s="132"/>
      <c r="G25" s="132"/>
      <c r="H25" s="132"/>
      <c r="I25" s="132"/>
      <c r="J25" s="132"/>
    </row>
    <row r="26" spans="1:10" ht="18" customHeight="1">
      <c r="A26" s="916" t="s">
        <v>10</v>
      </c>
      <c r="B26" s="917"/>
      <c r="C26" s="918" t="s">
        <v>38</v>
      </c>
      <c r="D26" s="919"/>
      <c r="E26" s="919"/>
      <c r="F26" s="132"/>
      <c r="G26" s="132"/>
      <c r="H26" s="132"/>
      <c r="I26" s="132"/>
      <c r="J26" s="132"/>
    </row>
    <row r="27" spans="1:6" ht="21.75" customHeight="1">
      <c r="A27" s="66" t="s">
        <v>11</v>
      </c>
      <c r="B27" s="426"/>
      <c r="C27" s="920"/>
      <c r="D27" s="921"/>
      <c r="E27" s="922"/>
      <c r="F27" s="132"/>
    </row>
    <row r="28" spans="1:6" ht="21.75" customHeight="1">
      <c r="A28" s="67" t="s">
        <v>12</v>
      </c>
      <c r="B28" s="427"/>
      <c r="C28" s="923"/>
      <c r="D28" s="924"/>
      <c r="E28" s="925"/>
      <c r="F28" s="132"/>
    </row>
    <row r="29" spans="1:6" ht="6" customHeight="1">
      <c r="A29" s="55"/>
      <c r="B29" s="230"/>
      <c r="C29" s="231"/>
      <c r="D29" s="231"/>
      <c r="E29" s="231"/>
      <c r="F29" s="58"/>
    </row>
    <row r="30" spans="1:6" ht="18" customHeight="1">
      <c r="A30" s="895" t="s">
        <v>73</v>
      </c>
      <c r="B30" s="895"/>
      <c r="C30" s="895"/>
      <c r="D30" s="895"/>
      <c r="E30" s="895"/>
      <c r="F30" s="895"/>
    </row>
    <row r="31" spans="1:6" ht="18" customHeight="1">
      <c r="A31" s="903" t="s">
        <v>62</v>
      </c>
      <c r="B31" s="903"/>
      <c r="C31" s="904"/>
      <c r="D31" s="428"/>
      <c r="E31" s="65"/>
      <c r="F31" s="65"/>
    </row>
    <row r="32" spans="1:6" ht="18" customHeight="1">
      <c r="A32" s="905" t="s">
        <v>28</v>
      </c>
      <c r="B32" s="905"/>
      <c r="C32" s="905"/>
      <c r="D32" s="905"/>
      <c r="E32" s="905"/>
      <c r="F32" s="905"/>
    </row>
    <row r="33" spans="1:6" ht="51.75" customHeight="1">
      <c r="A33" s="896"/>
      <c r="B33" s="906"/>
      <c r="C33" s="906"/>
      <c r="D33" s="906"/>
      <c r="E33" s="906"/>
      <c r="F33" s="907"/>
    </row>
    <row r="34" spans="1:6" ht="18" customHeight="1">
      <c r="A34" s="908" t="s">
        <v>57</v>
      </c>
      <c r="B34" s="908"/>
      <c r="C34" s="908"/>
      <c r="D34" s="908"/>
      <c r="E34" s="908"/>
      <c r="F34" s="908"/>
    </row>
    <row r="35" spans="1:7" ht="49.5" customHeight="1">
      <c r="A35" s="896"/>
      <c r="B35" s="906"/>
      <c r="C35" s="906"/>
      <c r="D35" s="906"/>
      <c r="E35" s="906"/>
      <c r="F35" s="907"/>
      <c r="G35" s="74"/>
    </row>
    <row r="36" spans="1:6" ht="18" customHeight="1">
      <c r="A36" s="909" t="s">
        <v>37</v>
      </c>
      <c r="B36" s="909"/>
      <c r="C36" s="998">
        <f>IF(C16=0,"",C16)</f>
      </c>
      <c r="D36" s="999"/>
      <c r="E36" s="132"/>
      <c r="F36" s="132"/>
    </row>
    <row r="37" spans="1:6" ht="18" customHeight="1">
      <c r="A37" s="892" t="s">
        <v>27</v>
      </c>
      <c r="B37" s="892"/>
      <c r="C37" s="1034">
        <f>C36</f>
      </c>
      <c r="D37" s="1035"/>
      <c r="E37" s="132"/>
      <c r="F37" s="132"/>
    </row>
    <row r="38" spans="1:6" ht="9" customHeight="1">
      <c r="A38" s="350"/>
      <c r="B38" s="350"/>
      <c r="C38" s="28"/>
      <c r="D38" s="28"/>
      <c r="E38" s="132"/>
      <c r="F38" s="132"/>
    </row>
    <row r="39" spans="1:6" ht="18" customHeight="1">
      <c r="A39" s="895" t="s">
        <v>63</v>
      </c>
      <c r="B39" s="895"/>
      <c r="C39" s="895"/>
      <c r="D39" s="895"/>
      <c r="E39" s="895"/>
      <c r="F39" s="895"/>
    </row>
    <row r="40" spans="1:6" ht="49.5" customHeight="1">
      <c r="A40" s="896"/>
      <c r="B40" s="897"/>
      <c r="C40" s="897"/>
      <c r="D40" s="897"/>
      <c r="E40" s="897"/>
      <c r="F40" s="898"/>
    </row>
    <row r="41" spans="1:11" ht="18" customHeight="1">
      <c r="A41" s="899" t="s">
        <v>79</v>
      </c>
      <c r="B41" s="900"/>
      <c r="C41" s="901">
        <f>IF(C15=0,"",C15)</f>
      </c>
      <c r="D41" s="902"/>
      <c r="E41" s="132"/>
      <c r="F41" s="132"/>
      <c r="G41" s="132"/>
      <c r="H41" s="132"/>
      <c r="I41" s="132"/>
      <c r="J41" s="132"/>
      <c r="K41" s="132"/>
    </row>
    <row r="42" spans="1:11" ht="18" customHeight="1">
      <c r="A42" s="884" t="s">
        <v>64</v>
      </c>
      <c r="B42" s="885"/>
      <c r="C42" s="886">
        <f>C41</f>
      </c>
      <c r="D42" s="887"/>
      <c r="E42" s="132"/>
      <c r="F42" s="132"/>
      <c r="G42" s="132"/>
      <c r="H42" s="132"/>
      <c r="I42" s="132"/>
      <c r="J42" s="132"/>
      <c r="K42" s="132"/>
    </row>
    <row r="43" spans="1:11" ht="53.25" customHeight="1" hidden="1">
      <c r="A43" s="1"/>
      <c r="B43" s="19"/>
      <c r="C43" s="132"/>
      <c r="D43" s="19"/>
      <c r="E43" s="19"/>
      <c r="F43" s="19"/>
      <c r="G43" s="132"/>
      <c r="H43" s="132"/>
      <c r="I43" s="132"/>
      <c r="J43" s="132"/>
      <c r="K43" s="132"/>
    </row>
    <row r="44" spans="1:11" ht="12" customHeight="1" thickBot="1">
      <c r="A44" s="888" t="s">
        <v>15</v>
      </c>
      <c r="B44" s="889"/>
      <c r="C44" s="889"/>
      <c r="D44" s="889"/>
      <c r="E44" s="889"/>
      <c r="F44" s="889"/>
      <c r="G44" s="132"/>
      <c r="H44" s="132"/>
      <c r="I44" s="132"/>
      <c r="J44" s="132"/>
      <c r="K44" s="132"/>
    </row>
    <row r="45" spans="1:11" ht="12" customHeight="1" thickTop="1">
      <c r="A45" s="348" t="s">
        <v>1</v>
      </c>
      <c r="B45" s="339" t="s">
        <v>2</v>
      </c>
      <c r="C45" s="849" t="s">
        <v>3</v>
      </c>
      <c r="D45" s="339" t="s">
        <v>1</v>
      </c>
      <c r="E45" s="851" t="s">
        <v>4</v>
      </c>
      <c r="F45" s="890"/>
      <c r="G45" s="132"/>
      <c r="H45" s="132"/>
      <c r="I45" s="132"/>
      <c r="J45" s="132"/>
      <c r="K45" s="132"/>
    </row>
    <row r="46" spans="1:11" ht="12" customHeight="1" thickBot="1">
      <c r="A46" s="349" t="s">
        <v>5</v>
      </c>
      <c r="B46" s="340" t="s">
        <v>6</v>
      </c>
      <c r="C46" s="850"/>
      <c r="D46" s="340" t="s">
        <v>7</v>
      </c>
      <c r="E46" s="852"/>
      <c r="F46" s="891"/>
      <c r="G46" s="132"/>
      <c r="H46" s="132"/>
      <c r="I46" s="132"/>
      <c r="J46" s="132"/>
      <c r="K46" s="132"/>
    </row>
    <row r="47" spans="1:11" ht="12" customHeight="1" thickBot="1" thickTop="1">
      <c r="A47" s="807" t="s">
        <v>48</v>
      </c>
      <c r="B47" s="808"/>
      <c r="C47" s="808"/>
      <c r="D47" s="808"/>
      <c r="E47" s="808"/>
      <c r="F47" s="809"/>
      <c r="G47" s="132"/>
      <c r="H47" s="132"/>
      <c r="I47" s="132"/>
      <c r="J47" s="132"/>
      <c r="K47" s="132"/>
    </row>
    <row r="48" spans="1:6" ht="15" customHeight="1" thickTop="1">
      <c r="A48" s="429"/>
      <c r="B48" s="430"/>
      <c r="C48" s="430"/>
      <c r="D48" s="431"/>
      <c r="E48" s="805"/>
      <c r="F48" s="37"/>
    </row>
    <row r="49" spans="1:6" ht="15" customHeight="1">
      <c r="A49" s="432"/>
      <c r="B49" s="433"/>
      <c r="C49" s="433"/>
      <c r="D49" s="434"/>
      <c r="E49" s="803"/>
      <c r="F49" s="38"/>
    </row>
    <row r="50" spans="1:6" ht="15" customHeight="1" thickBot="1">
      <c r="A50" s="435"/>
      <c r="B50" s="436"/>
      <c r="C50" s="436"/>
      <c r="D50" s="437"/>
      <c r="E50" s="804"/>
      <c r="F50" s="39"/>
    </row>
    <row r="51" spans="1:6" ht="15" customHeight="1" thickTop="1">
      <c r="A51" s="438"/>
      <c r="B51" s="439"/>
      <c r="C51" s="439"/>
      <c r="D51" s="440"/>
      <c r="E51" s="805"/>
      <c r="F51" s="40"/>
    </row>
    <row r="52" spans="1:6" ht="15" customHeight="1">
      <c r="A52" s="441"/>
      <c r="B52" s="442"/>
      <c r="C52" s="442"/>
      <c r="D52" s="443"/>
      <c r="E52" s="803"/>
      <c r="F52" s="41"/>
    </row>
    <row r="53" spans="1:6" ht="15" customHeight="1" thickBot="1">
      <c r="A53" s="444"/>
      <c r="B53" s="445"/>
      <c r="C53" s="445"/>
      <c r="D53" s="446"/>
      <c r="E53" s="804"/>
      <c r="F53" s="42"/>
    </row>
    <row r="54" spans="1:6" ht="15" customHeight="1" thickTop="1">
      <c r="A54" s="429"/>
      <c r="B54" s="430"/>
      <c r="C54" s="430"/>
      <c r="D54" s="447"/>
      <c r="E54" s="805"/>
      <c r="F54" s="37"/>
    </row>
    <row r="55" spans="1:6" ht="15" customHeight="1">
      <c r="A55" s="432"/>
      <c r="B55" s="433"/>
      <c r="C55" s="433"/>
      <c r="D55" s="434"/>
      <c r="E55" s="803"/>
      <c r="F55" s="38"/>
    </row>
    <row r="56" spans="1:6" ht="15" customHeight="1" thickBot="1">
      <c r="A56" s="435"/>
      <c r="B56" s="436"/>
      <c r="C56" s="436"/>
      <c r="D56" s="448"/>
      <c r="E56" s="804"/>
      <c r="F56" s="39"/>
    </row>
    <row r="57" spans="1:6" ht="15" customHeight="1" thickTop="1">
      <c r="A57" s="449"/>
      <c r="B57" s="450"/>
      <c r="C57" s="450"/>
      <c r="D57" s="451"/>
      <c r="E57" s="805"/>
      <c r="F57" s="43"/>
    </row>
    <row r="58" spans="1:6" ht="15" customHeight="1">
      <c r="A58" s="452"/>
      <c r="B58" s="453"/>
      <c r="C58" s="453"/>
      <c r="D58" s="454"/>
      <c r="E58" s="803"/>
      <c r="F58" s="44"/>
    </row>
    <row r="59" spans="1:6" ht="15" customHeight="1" thickBot="1">
      <c r="A59" s="455"/>
      <c r="B59" s="456"/>
      <c r="C59" s="456"/>
      <c r="D59" s="457"/>
      <c r="E59" s="804"/>
      <c r="F59" s="45"/>
    </row>
    <row r="60" spans="1:6" ht="15" customHeight="1" thickTop="1">
      <c r="A60" s="429"/>
      <c r="B60" s="430"/>
      <c r="C60" s="430"/>
      <c r="D60" s="431"/>
      <c r="E60" s="805"/>
      <c r="F60" s="37"/>
    </row>
    <row r="61" spans="1:6" ht="15" customHeight="1">
      <c r="A61" s="432"/>
      <c r="B61" s="433"/>
      <c r="C61" s="433"/>
      <c r="D61" s="434"/>
      <c r="E61" s="803"/>
      <c r="F61" s="38"/>
    </row>
    <row r="62" spans="1:6" ht="15" customHeight="1" thickBot="1">
      <c r="A62" s="435"/>
      <c r="B62" s="436"/>
      <c r="C62" s="436"/>
      <c r="D62" s="437"/>
      <c r="E62" s="804"/>
      <c r="F62" s="39"/>
    </row>
    <row r="63" spans="1:6" ht="15" customHeight="1" thickTop="1">
      <c r="A63" s="438"/>
      <c r="B63" s="439"/>
      <c r="C63" s="439"/>
      <c r="D63" s="440"/>
      <c r="E63" s="805"/>
      <c r="F63" s="40"/>
    </row>
    <row r="64" spans="1:6" ht="15" customHeight="1">
      <c r="A64" s="441"/>
      <c r="B64" s="442"/>
      <c r="C64" s="442"/>
      <c r="D64" s="443"/>
      <c r="E64" s="803"/>
      <c r="F64" s="41"/>
    </row>
    <row r="65" spans="1:6" ht="15" customHeight="1" thickBot="1">
      <c r="A65" s="444"/>
      <c r="B65" s="445"/>
      <c r="C65" s="445"/>
      <c r="D65" s="458"/>
      <c r="E65" s="804"/>
      <c r="F65" s="42"/>
    </row>
    <row r="66" spans="1:6" ht="15" customHeight="1" thickTop="1">
      <c r="A66" s="429"/>
      <c r="B66" s="430"/>
      <c r="C66" s="430"/>
      <c r="D66" s="431"/>
      <c r="E66" s="805"/>
      <c r="F66" s="37"/>
    </row>
    <row r="67" spans="1:6" ht="15" customHeight="1">
      <c r="A67" s="432"/>
      <c r="B67" s="433"/>
      <c r="C67" s="433"/>
      <c r="D67" s="434"/>
      <c r="E67" s="803"/>
      <c r="F67" s="38"/>
    </row>
    <row r="68" spans="1:6" ht="15" customHeight="1" thickBot="1">
      <c r="A68" s="435"/>
      <c r="B68" s="436"/>
      <c r="C68" s="436"/>
      <c r="D68" s="437"/>
      <c r="E68" s="804"/>
      <c r="F68" s="39"/>
    </row>
    <row r="69" spans="1:6" ht="15" customHeight="1" thickTop="1">
      <c r="A69" s="449"/>
      <c r="B69" s="450"/>
      <c r="C69" s="450"/>
      <c r="D69" s="459"/>
      <c r="E69" s="805"/>
      <c r="F69" s="43"/>
    </row>
    <row r="70" spans="1:6" ht="15" customHeight="1">
      <c r="A70" s="452"/>
      <c r="B70" s="453"/>
      <c r="C70" s="453"/>
      <c r="D70" s="454"/>
      <c r="E70" s="803"/>
      <c r="F70" s="44"/>
    </row>
    <row r="71" spans="1:6" ht="15" customHeight="1" thickBot="1">
      <c r="A71" s="455"/>
      <c r="B71" s="456"/>
      <c r="C71" s="456"/>
      <c r="D71" s="457"/>
      <c r="E71" s="804"/>
      <c r="F71" s="45"/>
    </row>
    <row r="72" spans="1:6" ht="12" customHeight="1" thickBot="1" thickTop="1">
      <c r="A72" s="882" t="s">
        <v>39</v>
      </c>
      <c r="B72" s="880"/>
      <c r="C72" s="880"/>
      <c r="D72" s="880"/>
      <c r="E72" s="880"/>
      <c r="F72" s="883"/>
    </row>
    <row r="73" spans="1:6" ht="15" customHeight="1" thickTop="1">
      <c r="A73" s="460"/>
      <c r="B73" s="461"/>
      <c r="C73" s="461"/>
      <c r="D73" s="462"/>
      <c r="E73" s="463"/>
      <c r="F73" s="46"/>
    </row>
    <row r="74" spans="1:6" ht="15" customHeight="1">
      <c r="A74" s="464"/>
      <c r="B74" s="465"/>
      <c r="C74" s="465"/>
      <c r="D74" s="466"/>
      <c r="E74" s="467"/>
      <c r="F74" s="47"/>
    </row>
    <row r="75" spans="1:6" ht="15" customHeight="1" thickBot="1">
      <c r="A75" s="468"/>
      <c r="B75" s="469"/>
      <c r="C75" s="469"/>
      <c r="D75" s="470"/>
      <c r="E75" s="471"/>
      <c r="F75" s="48"/>
    </row>
    <row r="76" spans="1:6" ht="15" customHeight="1" thickTop="1">
      <c r="A76" s="472"/>
      <c r="B76" s="473"/>
      <c r="C76" s="473"/>
      <c r="D76" s="474"/>
      <c r="E76" s="463"/>
      <c r="F76" s="49"/>
    </row>
    <row r="77" spans="1:6" ht="15" customHeight="1">
      <c r="A77" s="475"/>
      <c r="B77" s="476"/>
      <c r="C77" s="476"/>
      <c r="D77" s="477"/>
      <c r="E77" s="467"/>
      <c r="F77" s="50"/>
    </row>
    <row r="78" spans="1:6" ht="15" customHeight="1" thickBot="1">
      <c r="A78" s="478"/>
      <c r="B78" s="479"/>
      <c r="C78" s="479"/>
      <c r="D78" s="480"/>
      <c r="E78" s="471"/>
      <c r="F78" s="51"/>
    </row>
    <row r="79" spans="1:6" ht="15" customHeight="1" thickTop="1">
      <c r="A79" s="460"/>
      <c r="B79" s="461"/>
      <c r="C79" s="461"/>
      <c r="D79" s="462"/>
      <c r="E79" s="463"/>
      <c r="F79" s="46"/>
    </row>
    <row r="80" spans="1:6" ht="15" customHeight="1">
      <c r="A80" s="464"/>
      <c r="B80" s="465"/>
      <c r="C80" s="465"/>
      <c r="D80" s="466"/>
      <c r="E80" s="467"/>
      <c r="F80" s="47"/>
    </row>
    <row r="81" spans="1:6" ht="15" customHeight="1" thickBot="1">
      <c r="A81" s="468"/>
      <c r="B81" s="469"/>
      <c r="C81" s="469"/>
      <c r="D81" s="470"/>
      <c r="E81" s="471"/>
      <c r="F81" s="48"/>
    </row>
    <row r="82" spans="1:6" ht="15" customHeight="1" thickTop="1">
      <c r="A82" s="481"/>
      <c r="B82" s="482"/>
      <c r="C82" s="482"/>
      <c r="D82" s="483"/>
      <c r="E82" s="463"/>
      <c r="F82" s="52"/>
    </row>
    <row r="83" spans="1:6" ht="15" customHeight="1">
      <c r="A83" s="484"/>
      <c r="B83" s="485"/>
      <c r="C83" s="485"/>
      <c r="D83" s="486"/>
      <c r="E83" s="467"/>
      <c r="F83" s="53"/>
    </row>
    <row r="84" spans="1:6" ht="15" customHeight="1" thickBot="1">
      <c r="A84" s="487"/>
      <c r="B84" s="488"/>
      <c r="C84" s="488"/>
      <c r="D84" s="489"/>
      <c r="E84" s="471"/>
      <c r="F84" s="54"/>
    </row>
    <row r="85" spans="1:6" ht="12" customHeight="1" thickBot="1" thickTop="1">
      <c r="A85" s="878" t="s">
        <v>29</v>
      </c>
      <c r="B85" s="878"/>
      <c r="C85" s="878"/>
      <c r="D85" s="878"/>
      <c r="E85" s="878"/>
      <c r="F85" s="878"/>
    </row>
    <row r="86" spans="1:6" ht="15" customHeight="1" thickTop="1">
      <c r="A86" s="490"/>
      <c r="B86" s="491"/>
      <c r="C86" s="491"/>
      <c r="D86" s="492"/>
      <c r="E86" s="879"/>
      <c r="F86" s="31"/>
    </row>
    <row r="87" spans="1:6" ht="15" customHeight="1">
      <c r="A87" s="493"/>
      <c r="B87" s="494"/>
      <c r="C87" s="494"/>
      <c r="D87" s="495"/>
      <c r="E87" s="876"/>
      <c r="F87" s="32"/>
    </row>
    <row r="88" spans="1:6" ht="15" customHeight="1" thickBot="1">
      <c r="A88" s="496"/>
      <c r="B88" s="497"/>
      <c r="C88" s="497"/>
      <c r="D88" s="498"/>
      <c r="E88" s="877"/>
      <c r="F88" s="36"/>
    </row>
    <row r="89" spans="1:6" ht="15" customHeight="1" thickTop="1">
      <c r="A89" s="499"/>
      <c r="B89" s="500"/>
      <c r="C89" s="500"/>
      <c r="D89" s="501"/>
      <c r="E89" s="876"/>
      <c r="F89" s="31"/>
    </row>
    <row r="90" spans="1:6" ht="15" customHeight="1">
      <c r="A90" s="502"/>
      <c r="B90" s="503"/>
      <c r="C90" s="503"/>
      <c r="D90" s="504"/>
      <c r="E90" s="876"/>
      <c r="F90" s="32"/>
    </row>
    <row r="91" spans="1:6" ht="15" customHeight="1" thickBot="1">
      <c r="A91" s="505"/>
      <c r="B91" s="506"/>
      <c r="C91" s="506"/>
      <c r="D91" s="507"/>
      <c r="E91" s="877"/>
      <c r="F91" s="33"/>
    </row>
    <row r="92" spans="1:6" ht="12" customHeight="1" thickBot="1" thickTop="1">
      <c r="A92" s="878" t="s">
        <v>13</v>
      </c>
      <c r="B92" s="878"/>
      <c r="C92" s="878"/>
      <c r="D92" s="878"/>
      <c r="E92" s="878"/>
      <c r="F92" s="878"/>
    </row>
    <row r="93" spans="1:6" ht="15" customHeight="1" thickTop="1">
      <c r="A93" s="678"/>
      <c r="B93" s="679"/>
      <c r="C93" s="679"/>
      <c r="D93" s="680"/>
      <c r="E93" s="1026"/>
      <c r="F93" s="34"/>
    </row>
    <row r="94" spans="1:6" ht="15" customHeight="1">
      <c r="A94" s="681"/>
      <c r="B94" s="682"/>
      <c r="C94" s="682"/>
      <c r="D94" s="683"/>
      <c r="E94" s="1027"/>
      <c r="F94" s="29"/>
    </row>
    <row r="95" spans="1:6" ht="15" customHeight="1" thickBot="1">
      <c r="A95" s="684"/>
      <c r="B95" s="685"/>
      <c r="C95" s="685"/>
      <c r="D95" s="686"/>
      <c r="E95" s="1028"/>
      <c r="F95" s="30"/>
    </row>
    <row r="96" spans="1:6" ht="12" customHeight="1" thickBot="1" thickTop="1">
      <c r="A96" s="878" t="s">
        <v>14</v>
      </c>
      <c r="B96" s="878"/>
      <c r="C96" s="878"/>
      <c r="D96" s="878"/>
      <c r="E96" s="878"/>
      <c r="F96" s="878"/>
    </row>
    <row r="97" spans="1:6" ht="13.5" customHeight="1" thickTop="1">
      <c r="A97" s="687"/>
      <c r="B97" s="688"/>
      <c r="C97" s="689"/>
      <c r="D97" s="690"/>
      <c r="E97" s="1026"/>
      <c r="F97" s="35"/>
    </row>
    <row r="98" spans="1:6" ht="13.5" customHeight="1">
      <c r="A98" s="691"/>
      <c r="B98" s="692"/>
      <c r="C98" s="693"/>
      <c r="D98" s="694"/>
      <c r="E98" s="1027"/>
      <c r="F98" s="32"/>
    </row>
    <row r="99" spans="1:6" ht="13.5" customHeight="1" thickBot="1">
      <c r="A99" s="695"/>
      <c r="B99" s="696"/>
      <c r="C99" s="697"/>
      <c r="D99" s="698"/>
      <c r="E99" s="1028"/>
      <c r="F99" s="36"/>
    </row>
    <row r="100" spans="1:6" ht="19.5" customHeight="1" thickTop="1">
      <c r="A100" s="1029" t="s">
        <v>74</v>
      </c>
      <c r="B100" s="1029"/>
      <c r="C100" s="1029"/>
      <c r="D100" s="1029"/>
      <c r="E100" s="1029"/>
      <c r="F100" s="1029"/>
    </row>
    <row r="101" spans="1:6" ht="25.5" customHeight="1">
      <c r="A101" s="992" t="s">
        <v>17</v>
      </c>
      <c r="B101" s="993"/>
      <c r="C101" s="263">
        <f>SUM('ED CUMUL'!I2)</f>
        <v>0</v>
      </c>
      <c r="D101" s="875">
        <f>C101</f>
        <v>0</v>
      </c>
      <c r="E101" s="866"/>
      <c r="F101" s="866"/>
    </row>
    <row r="102" spans="1:6" ht="25.5" customHeight="1">
      <c r="A102" s="992" t="s">
        <v>18</v>
      </c>
      <c r="B102" s="993"/>
      <c r="C102" s="263">
        <f>SUM('ED CUMUL'!J6)</f>
        <v>0</v>
      </c>
      <c r="D102" s="415"/>
      <c r="E102" s="416"/>
      <c r="F102" s="416"/>
    </row>
    <row r="103" spans="1:8" ht="25.5" customHeight="1">
      <c r="A103" s="992" t="s">
        <v>19</v>
      </c>
      <c r="B103" s="993"/>
      <c r="C103" s="266">
        <f>SUM('ED CUMUL'!I6)</f>
        <v>0</v>
      </c>
      <c r="D103" s="875">
        <f>C102*C103</f>
        <v>0</v>
      </c>
      <c r="E103" s="866"/>
      <c r="F103" s="866"/>
      <c r="H103" s="228"/>
    </row>
    <row r="104" spans="1:6" ht="25.5" customHeight="1">
      <c r="A104" s="992" t="s">
        <v>20</v>
      </c>
      <c r="B104" s="993"/>
      <c r="C104" s="423"/>
      <c r="D104" s="415"/>
      <c r="E104" s="416"/>
      <c r="F104" s="416"/>
    </row>
    <row r="105" spans="1:6" ht="9" customHeight="1">
      <c r="A105" s="347"/>
      <c r="B105" s="347"/>
      <c r="C105" s="112"/>
      <c r="D105" s="415"/>
      <c r="E105" s="416"/>
      <c r="F105" s="416"/>
    </row>
    <row r="106" spans="1:6" ht="21.75" customHeight="1">
      <c r="A106" s="865" t="s">
        <v>21</v>
      </c>
      <c r="B106" s="865"/>
      <c r="C106" s="865"/>
      <c r="D106" s="866">
        <f>D101+D103</f>
        <v>0</v>
      </c>
      <c r="E106" s="866"/>
      <c r="F106" s="866"/>
    </row>
    <row r="107" spans="1:6" ht="21.75" customHeight="1">
      <c r="A107" s="867" t="s">
        <v>131</v>
      </c>
      <c r="B107" s="868"/>
      <c r="C107" s="868"/>
      <c r="D107" s="246">
        <f>SUM(D106)*0.25</f>
        <v>0</v>
      </c>
      <c r="E107" s="268" t="e">
        <f>SUM(E127/D106)</f>
        <v>#DIV/0!</v>
      </c>
      <c r="F107" s="4"/>
    </row>
    <row r="108" spans="1:9" ht="21.75" customHeight="1">
      <c r="A108" s="869" t="s">
        <v>137</v>
      </c>
      <c r="B108" s="870"/>
      <c r="C108" s="870"/>
      <c r="D108" s="245">
        <f>SUM(D107*0.6)</f>
        <v>0</v>
      </c>
      <c r="E108" s="269" t="e">
        <f>SUM(E126/E127)</f>
        <v>#DIV/0!</v>
      </c>
      <c r="F108" s="72"/>
      <c r="H108" s="24"/>
      <c r="I108" s="24"/>
    </row>
    <row r="109" spans="1:9" ht="21.75" customHeight="1">
      <c r="A109" s="341"/>
      <c r="B109" s="25"/>
      <c r="C109" s="25"/>
      <c r="D109" s="341"/>
      <c r="E109" s="871"/>
      <c r="F109" s="871"/>
      <c r="H109" s="23"/>
      <c r="I109" s="23"/>
    </row>
    <row r="110" spans="1:6" ht="18" customHeight="1">
      <c r="A110" s="341"/>
      <c r="B110" s="991" t="s">
        <v>152</v>
      </c>
      <c r="C110" s="991"/>
      <c r="D110" s="226"/>
      <c r="E110" s="225"/>
      <c r="F110" s="341"/>
    </row>
    <row r="111" spans="1:6" ht="18" customHeight="1">
      <c r="A111" s="83"/>
      <c r="B111" s="991"/>
      <c r="C111" s="991"/>
      <c r="D111" s="226"/>
      <c r="E111" s="83"/>
      <c r="F111" s="83"/>
    </row>
    <row r="112" spans="1:6" ht="18" customHeight="1">
      <c r="A112" s="83"/>
      <c r="B112" s="991"/>
      <c r="C112" s="991"/>
      <c r="D112" s="226"/>
      <c r="E112" s="83"/>
      <c r="F112" s="83"/>
    </row>
    <row r="113" spans="1:6" ht="18" customHeight="1">
      <c r="A113" s="83"/>
      <c r="B113" s="991"/>
      <c r="C113" s="991"/>
      <c r="D113" s="226"/>
      <c r="E113" s="83"/>
      <c r="F113" s="83"/>
    </row>
    <row r="114" spans="1:6" ht="18" customHeight="1">
      <c r="A114" s="83"/>
      <c r="B114" s="991"/>
      <c r="C114" s="991"/>
      <c r="D114" s="226"/>
      <c r="E114" s="83"/>
      <c r="F114" s="83"/>
    </row>
    <row r="115" spans="1:6" ht="1.5" customHeight="1">
      <c r="A115" s="76"/>
      <c r="B115" s="77"/>
      <c r="C115" s="985"/>
      <c r="D115" s="985"/>
      <c r="E115" s="77"/>
      <c r="F115" s="77"/>
    </row>
    <row r="116" spans="1:6" s="59" customFormat="1" ht="6" customHeight="1">
      <c r="A116" s="73"/>
      <c r="B116" s="70"/>
      <c r="C116" s="70"/>
      <c r="D116" s="70"/>
      <c r="E116" s="70"/>
      <c r="F116" s="70"/>
    </row>
    <row r="117" spans="1:6" ht="27" customHeight="1">
      <c r="A117" s="22" t="s">
        <v>44</v>
      </c>
      <c r="B117" s="22" t="s">
        <v>42</v>
      </c>
      <c r="C117" s="22" t="s">
        <v>43</v>
      </c>
      <c r="D117" s="22" t="s">
        <v>118</v>
      </c>
      <c r="E117" s="22" t="s">
        <v>46</v>
      </c>
      <c r="F117" s="75"/>
    </row>
    <row r="118" spans="1:9" ht="27" customHeight="1">
      <c r="A118" s="68" t="s">
        <v>117</v>
      </c>
      <c r="B118" s="304">
        <f>SUM('ED CUMUL'!B23)</f>
        <v>0</v>
      </c>
      <c r="C118" s="305">
        <f>SUM('ED CUMUL'!C23)</f>
        <v>0</v>
      </c>
      <c r="D118" s="306">
        <f>SUM('ED CUMUL'!D19:D28)</f>
        <v>0</v>
      </c>
      <c r="E118" s="307">
        <f>C118</f>
        <v>0</v>
      </c>
      <c r="F118" s="75"/>
      <c r="I118" s="20"/>
    </row>
    <row r="119" spans="1:9" ht="27" customHeight="1">
      <c r="A119" s="68" t="s">
        <v>115</v>
      </c>
      <c r="B119" s="304">
        <f>SUM('ED CUMUL'!B24)</f>
        <v>0</v>
      </c>
      <c r="C119" s="305">
        <f>SUM('ED CUMUL'!C24)</f>
        <v>0</v>
      </c>
      <c r="D119" s="306">
        <f>SUM('ED CUMUL'!E20)</f>
        <v>0</v>
      </c>
      <c r="E119" s="307">
        <f aca="true" t="shared" si="0" ref="E119:E127">E118+C119</f>
        <v>0</v>
      </c>
      <c r="F119" s="75"/>
      <c r="I119" s="20"/>
    </row>
    <row r="120" spans="1:9" ht="27" customHeight="1">
      <c r="A120" s="68" t="s">
        <v>22</v>
      </c>
      <c r="B120" s="304">
        <f>SUM('ED CUMUL'!B25)</f>
        <v>0</v>
      </c>
      <c r="C120" s="305">
        <f>SUM('ED CUMUL'!C25)</f>
        <v>0</v>
      </c>
      <c r="D120" s="306">
        <f>SUM('ED CUMUL'!E21)</f>
        <v>0</v>
      </c>
      <c r="E120" s="307">
        <f t="shared" si="0"/>
        <v>0</v>
      </c>
      <c r="F120" s="75"/>
      <c r="I120" s="20"/>
    </row>
    <row r="121" spans="1:9" ht="27" customHeight="1">
      <c r="A121" s="68" t="s">
        <v>23</v>
      </c>
      <c r="B121" s="304">
        <f>SUM('ED CUMUL'!B26)</f>
        <v>0</v>
      </c>
      <c r="C121" s="305">
        <f>SUM('ED CUMUL'!C26)</f>
        <v>0</v>
      </c>
      <c r="D121" s="306">
        <f>SUM('ED CUMUL'!E22)</f>
        <v>0</v>
      </c>
      <c r="E121" s="307">
        <f t="shared" si="0"/>
        <v>0</v>
      </c>
      <c r="F121" s="75"/>
      <c r="I121" s="20"/>
    </row>
    <row r="122" spans="1:9" ht="27" customHeight="1">
      <c r="A122" s="68" t="s">
        <v>24</v>
      </c>
      <c r="B122" s="304">
        <f>SUM('ED CUMUL'!B27)</f>
        <v>0</v>
      </c>
      <c r="C122" s="305">
        <f>SUM('ED CUMUL'!C27)</f>
        <v>0</v>
      </c>
      <c r="D122" s="306">
        <f>SUM('ED CUMUL'!E23)</f>
        <v>0</v>
      </c>
      <c r="E122" s="307">
        <f t="shared" si="0"/>
        <v>0</v>
      </c>
      <c r="F122" s="75"/>
      <c r="I122" s="20"/>
    </row>
    <row r="123" spans="1:9" ht="27" customHeight="1">
      <c r="A123" s="68" t="s">
        <v>25</v>
      </c>
      <c r="B123" s="304">
        <f>SUM('ED CUMUL'!B28)</f>
        <v>0</v>
      </c>
      <c r="C123" s="305">
        <f>SUM('ED CUMUL'!C28)</f>
        <v>0</v>
      </c>
      <c r="D123" s="306">
        <f>SUM('ED CUMUL'!E24)</f>
        <v>0</v>
      </c>
      <c r="E123" s="307">
        <f t="shared" si="0"/>
        <v>0</v>
      </c>
      <c r="F123" s="75"/>
      <c r="I123" s="20"/>
    </row>
    <row r="124" spans="1:9" ht="27" customHeight="1">
      <c r="A124" s="68" t="s">
        <v>26</v>
      </c>
      <c r="B124" s="304">
        <f>SUM('ED CUMUL'!B29)</f>
        <v>0</v>
      </c>
      <c r="C124" s="305">
        <f>SUM('ED CUMUL'!C29)</f>
        <v>0</v>
      </c>
      <c r="D124" s="306">
        <f>SUM('ED CUMUL'!E25)</f>
        <v>0</v>
      </c>
      <c r="E124" s="307">
        <f t="shared" si="0"/>
        <v>0</v>
      </c>
      <c r="F124" s="75"/>
      <c r="G124" s="23"/>
      <c r="I124" s="20"/>
    </row>
    <row r="125" spans="1:9" ht="27" customHeight="1">
      <c r="A125" s="68" t="s">
        <v>83</v>
      </c>
      <c r="B125" s="304">
        <f>SUM('ED CUMUL'!B30)</f>
        <v>0</v>
      </c>
      <c r="C125" s="305">
        <f>SUM('ED CUMUL'!C30)</f>
        <v>0</v>
      </c>
      <c r="D125" s="306">
        <f>SUM('ED CUMUL'!E26)</f>
        <v>0</v>
      </c>
      <c r="E125" s="307">
        <f t="shared" si="0"/>
        <v>0</v>
      </c>
      <c r="F125" s="75"/>
      <c r="I125" s="20"/>
    </row>
    <row r="126" spans="1:9" ht="27" customHeight="1">
      <c r="A126" s="68" t="s">
        <v>71</v>
      </c>
      <c r="B126" s="304">
        <f>SUM('ED CUMUL'!B31)</f>
        <v>2</v>
      </c>
      <c r="C126" s="305">
        <f>SUM('ED CUMUL'!C31)</f>
        <v>0</v>
      </c>
      <c r="D126" s="306">
        <f>SUM('ED CUMUL'!E27)</f>
        <v>0</v>
      </c>
      <c r="E126" s="307">
        <f>E125+C126</f>
        <v>0</v>
      </c>
      <c r="F126" s="232"/>
      <c r="G126" s="23"/>
      <c r="I126" s="20"/>
    </row>
    <row r="127" spans="1:9" ht="27" customHeight="1">
      <c r="A127" s="68" t="s">
        <v>84</v>
      </c>
      <c r="B127" s="304">
        <f>SUM('ED CUMUL'!B32)</f>
        <v>1</v>
      </c>
      <c r="C127" s="305">
        <f>SUM('ED CUMUL'!C32)</f>
        <v>0</v>
      </c>
      <c r="D127" s="306">
        <f>F126</f>
        <v>0</v>
      </c>
      <c r="E127" s="307">
        <f t="shared" si="0"/>
        <v>0</v>
      </c>
      <c r="F127" s="232"/>
      <c r="G127" s="23"/>
      <c r="I127" s="20"/>
    </row>
    <row r="128" spans="1:9" ht="6.75" customHeight="1">
      <c r="A128" s="1045"/>
      <c r="B128" s="986"/>
      <c r="C128" s="417"/>
      <c r="D128" s="418"/>
      <c r="E128" s="69"/>
      <c r="F128" s="233"/>
      <c r="I128" s="20"/>
    </row>
    <row r="129" spans="1:7" ht="24.75" customHeight="1">
      <c r="A129" s="863">
        <f>C12</f>
        <v>0</v>
      </c>
      <c r="B129" s="863"/>
      <c r="C129" s="863"/>
      <c r="D129" s="864"/>
      <c r="E129" s="419" t="s">
        <v>1</v>
      </c>
      <c r="F129" s="308">
        <f>SUM('ED CUMUL'!C3:E6)</f>
        <v>0</v>
      </c>
      <c r="G129" s="132"/>
    </row>
    <row r="130" spans="1:7" ht="24.75" customHeight="1">
      <c r="A130" s="108"/>
      <c r="B130" s="345" t="s">
        <v>102</v>
      </c>
      <c r="C130" s="845" t="str">
        <f>IF(B20="X","TRIPLETTES : 3 chèques de : ",IF(B21="X","DOUBLETTES : 2 chèques de : ",IF(B22="X","INDIVIDUEL : 1 chèque de : ","")))</f>
        <v>TRIPLETTES : 3 chèques de : </v>
      </c>
      <c r="D130" s="846"/>
      <c r="E130" s="847">
        <f>SUM('ED CUMUL'!D35)</f>
        <v>0</v>
      </c>
      <c r="F130" s="848"/>
      <c r="G130" s="132"/>
    </row>
    <row r="131" spans="1:7" ht="24.75" customHeight="1">
      <c r="A131" s="109"/>
      <c r="B131" s="198" t="s">
        <v>103</v>
      </c>
      <c r="C131" s="845" t="str">
        <f>IF(B20="X","TRIPLETTES : 3 chèques de : ",IF(B21="X","DOUBLETTES : 2 chèques de : ",IF(B22="X","INDIVIDUEL : 1 chèque de : ","")))</f>
        <v>TRIPLETTES : 3 chèques de : </v>
      </c>
      <c r="D131" s="846"/>
      <c r="E131" s="847">
        <f>SUM('ED CUMUL'!D36)</f>
        <v>0</v>
      </c>
      <c r="F131" s="848"/>
      <c r="G131" s="132"/>
    </row>
    <row r="132" spans="1:7" ht="24.75" customHeight="1">
      <c r="A132" s="835" t="s">
        <v>16</v>
      </c>
      <c r="B132" s="835"/>
      <c r="C132" s="835"/>
      <c r="D132" s="835"/>
      <c r="E132" s="835"/>
      <c r="F132" s="835"/>
      <c r="G132" s="132"/>
    </row>
    <row r="133" spans="1:7" ht="6" customHeight="1" thickBot="1">
      <c r="A133" s="10"/>
      <c r="B133" s="10"/>
      <c r="C133" s="10"/>
      <c r="D133" s="10"/>
      <c r="E133" s="10"/>
      <c r="F133" s="10"/>
      <c r="G133" s="132"/>
    </row>
    <row r="134" spans="1:7" ht="20.25" customHeight="1" thickTop="1">
      <c r="A134" s="348" t="s">
        <v>1</v>
      </c>
      <c r="B134" s="339" t="s">
        <v>2</v>
      </c>
      <c r="C134" s="849" t="s">
        <v>3</v>
      </c>
      <c r="D134" s="348" t="s">
        <v>1</v>
      </c>
      <c r="E134" s="851" t="s">
        <v>47</v>
      </c>
      <c r="F134" s="853" t="s">
        <v>30</v>
      </c>
      <c r="G134" s="132"/>
    </row>
    <row r="135" spans="1:7" ht="20.25" customHeight="1" thickBot="1">
      <c r="A135" s="349" t="s">
        <v>5</v>
      </c>
      <c r="B135" s="340"/>
      <c r="C135" s="850"/>
      <c r="D135" s="349" t="s">
        <v>7</v>
      </c>
      <c r="E135" s="852"/>
      <c r="F135" s="854"/>
      <c r="G135" s="132"/>
    </row>
    <row r="136" spans="1:9" ht="20.25" customHeight="1" thickBot="1" thickTop="1">
      <c r="A136" s="309">
        <f>IF('ED CUMUL'!F12=3,A97,A97)</f>
        <v>0</v>
      </c>
      <c r="B136" s="310">
        <f>IF('ED CUMUL'!F12=3,B97,B97)</f>
        <v>0</v>
      </c>
      <c r="C136" s="310">
        <f>IF('ED CUMUL'!F12=3,C97,C97)</f>
        <v>0</v>
      </c>
      <c r="D136" s="311">
        <f>IF('ED CUMUL'!F12=3,D97,D97)</f>
        <v>0</v>
      </c>
      <c r="E136" s="312">
        <f>IF('ED CUMUL'!F12=3,E130,E130)</f>
        <v>0</v>
      </c>
      <c r="F136" s="535"/>
      <c r="I136" s="21"/>
    </row>
    <row r="137" spans="1:9" ht="20.25" customHeight="1" thickBot="1" thickTop="1">
      <c r="A137" s="313">
        <f>IF('ED CUMUL'!F12&lt;&gt;1,A98,"")</f>
        <v>0</v>
      </c>
      <c r="B137" s="314">
        <f>IF('ED CUMUL'!F12&lt;&gt;1,B98,"")</f>
        <v>0</v>
      </c>
      <c r="C137" s="314">
        <f>IF('ED CUMUL'!F12&lt;&gt;1,C98,"")</f>
        <v>0</v>
      </c>
      <c r="D137" s="315">
        <f>IF('ED CUMUL'!F12&lt;&gt;1,D98,"")</f>
        <v>0</v>
      </c>
      <c r="E137" s="312">
        <f>IF('ED CUMUL'!F12&lt;&gt;1,E130,"")</f>
        <v>0</v>
      </c>
      <c r="F137" s="536"/>
      <c r="I137" s="21"/>
    </row>
    <row r="138" spans="1:9" ht="20.25" customHeight="1" thickBot="1" thickTop="1">
      <c r="A138" s="316">
        <f>IF('ED CUMUL'!F12=3,A99,"")</f>
        <v>0</v>
      </c>
      <c r="B138" s="314">
        <f>IF('ED CUMUL'!F12=3,B99,"")</f>
        <v>0</v>
      </c>
      <c r="C138" s="314">
        <f>IF('ED CUMUL'!F12=3,C99,"")</f>
        <v>0</v>
      </c>
      <c r="D138" s="315">
        <f>IF('ED CUMUL'!F12=3,D99,"")</f>
        <v>0</v>
      </c>
      <c r="E138" s="312">
        <f>IF('ED CUMUL'!F12=3,E130,"")</f>
        <v>0</v>
      </c>
      <c r="F138" s="536"/>
      <c r="I138" s="21"/>
    </row>
    <row r="139" spans="1:9" ht="20.25" customHeight="1" thickBot="1" thickTop="1">
      <c r="A139" s="317">
        <f>IF('ED CUMUL'!F12=3,A93,A93)</f>
        <v>0</v>
      </c>
      <c r="B139" s="318">
        <f>IF('ED CUMUL'!F12=3,B93,B93)</f>
        <v>0</v>
      </c>
      <c r="C139" s="314">
        <f>IF('ED CUMUL'!F12=3,C93,C93)</f>
        <v>0</v>
      </c>
      <c r="D139" s="319">
        <f>IF('ED CUMUL'!F12=3,D93,D93)</f>
        <v>0</v>
      </c>
      <c r="E139" s="312">
        <f>IF('ED CUMUL'!F12=3,E131,E131)</f>
        <v>0</v>
      </c>
      <c r="F139" s="536"/>
      <c r="I139" s="21"/>
    </row>
    <row r="140" spans="1:9" ht="20.25" customHeight="1" thickBot="1" thickTop="1">
      <c r="A140" s="313">
        <f>IF('ED CUMUL'!F12&lt;&gt;1,A94,"")</f>
        <v>0</v>
      </c>
      <c r="B140" s="314">
        <f>IF('ED CUMUL'!F12&lt;&gt;1,B94,"")</f>
        <v>0</v>
      </c>
      <c r="C140" s="314">
        <f>IF('ED CUMUL'!F12&lt;&gt;1,C94,"")</f>
        <v>0</v>
      </c>
      <c r="D140" s="315">
        <f>IF('ED CUMUL'!F12&lt;&gt;1,D94,"")</f>
        <v>0</v>
      </c>
      <c r="E140" s="312">
        <f>IF('ED CUMUL'!F12&lt;&gt;1,E131,"")</f>
        <v>0</v>
      </c>
      <c r="F140" s="536"/>
      <c r="I140" s="21"/>
    </row>
    <row r="141" spans="1:9" ht="20.25" customHeight="1" thickBot="1" thickTop="1">
      <c r="A141" s="320">
        <f>IF('ED CUMUL'!F12=3,A95,"")</f>
        <v>0</v>
      </c>
      <c r="B141" s="321">
        <f>IF('ED CUMUL'!F12=3,B95,"")</f>
        <v>0</v>
      </c>
      <c r="C141" s="321">
        <f>IF('ED CUMUL'!F12=3,C95,"")</f>
        <v>0</v>
      </c>
      <c r="D141" s="322">
        <f>IF('ED CUMUL'!F12=3,D95,"")</f>
        <v>0</v>
      </c>
      <c r="E141" s="312">
        <f>IF('ED CUMUL'!F12=3,E131,"")</f>
        <v>0</v>
      </c>
      <c r="F141" s="537"/>
      <c r="I141" s="21"/>
    </row>
    <row r="142" spans="1:6" ht="20.25" customHeight="1" thickTop="1">
      <c r="A142" s="835" t="s">
        <v>31</v>
      </c>
      <c r="B142" s="835"/>
      <c r="C142" s="835"/>
      <c r="D142" s="835"/>
      <c r="E142" s="835"/>
      <c r="F142" s="835"/>
    </row>
    <row r="143" spans="1:6" ht="20.25" customHeight="1">
      <c r="A143" s="132"/>
      <c r="B143" s="323">
        <f>IF('ED CUMUL'!F12=3,B97,B97)</f>
        <v>0</v>
      </c>
      <c r="C143" s="287">
        <f aca="true" t="shared" si="1" ref="C143:C148">IF(B143=0,"",B143)</f>
      </c>
      <c r="D143" s="836" t="s">
        <v>45</v>
      </c>
      <c r="E143" s="837"/>
      <c r="F143" s="838"/>
    </row>
    <row r="144" spans="1:6" ht="20.25" customHeight="1">
      <c r="A144" s="132"/>
      <c r="B144" s="323">
        <f>IF('ED CUMUL'!F12=3,B98,B98)</f>
        <v>0</v>
      </c>
      <c r="C144" s="287">
        <f t="shared" si="1"/>
      </c>
      <c r="D144" s="839"/>
      <c r="E144" s="840"/>
      <c r="F144" s="841"/>
    </row>
    <row r="145" spans="1:6" ht="20.25" customHeight="1">
      <c r="A145" s="132"/>
      <c r="B145" s="323">
        <f>IF('ED CUMUL'!F12=3,B99,B99)</f>
        <v>0</v>
      </c>
      <c r="C145" s="287">
        <f t="shared" si="1"/>
      </c>
      <c r="D145" s="842"/>
      <c r="E145" s="843"/>
      <c r="F145" s="844"/>
    </row>
    <row r="146" spans="1:6" ht="20.25" customHeight="1">
      <c r="A146" s="132"/>
      <c r="B146" s="323">
        <f>IF('ED CUMUL'!F12=3,B93,B93)</f>
        <v>0</v>
      </c>
      <c r="C146" s="287">
        <f t="shared" si="1"/>
      </c>
      <c r="D146" s="829"/>
      <c r="E146" s="829"/>
      <c r="F146" s="829"/>
    </row>
    <row r="147" spans="1:6" ht="20.25" customHeight="1">
      <c r="A147" s="132"/>
      <c r="B147" s="323">
        <f>IF('ED CUMUL'!F12=3,B94,B94)</f>
        <v>0</v>
      </c>
      <c r="C147" s="287">
        <f t="shared" si="1"/>
      </c>
      <c r="D147" s="829"/>
      <c r="E147" s="829"/>
      <c r="F147" s="829"/>
    </row>
    <row r="148" spans="1:6" ht="20.25" customHeight="1">
      <c r="A148" s="132"/>
      <c r="B148" s="323">
        <f>IF('ED CUMUL'!F12=3,B95,B95)</f>
        <v>0</v>
      </c>
      <c r="C148" s="287">
        <f t="shared" si="1"/>
      </c>
      <c r="D148" s="829"/>
      <c r="E148" s="829"/>
      <c r="F148" s="829"/>
    </row>
    <row r="149" spans="1:6" ht="9" customHeight="1">
      <c r="A149" s="132"/>
      <c r="B149" s="132"/>
      <c r="C149" s="132"/>
      <c r="D149" s="829"/>
      <c r="E149" s="829"/>
      <c r="F149" s="829"/>
    </row>
    <row r="150" spans="1:6" ht="18" customHeight="1">
      <c r="A150" s="830" t="s">
        <v>32</v>
      </c>
      <c r="B150" s="830"/>
      <c r="C150" s="288">
        <f>SUM(E136:E141)</f>
        <v>0</v>
      </c>
      <c r="D150" s="132"/>
      <c r="E150" s="132"/>
      <c r="F150" s="132"/>
    </row>
    <row r="151" spans="1:6" ht="6" customHeight="1">
      <c r="A151" s="132"/>
      <c r="B151" s="132"/>
      <c r="C151" s="132"/>
      <c r="D151" s="132"/>
      <c r="E151" s="132"/>
      <c r="F151" s="132"/>
    </row>
    <row r="152" spans="1:6" ht="18" customHeight="1">
      <c r="A152" s="6" t="s">
        <v>33</v>
      </c>
      <c r="B152" s="831">
        <f>E12</f>
      </c>
      <c r="C152" s="832"/>
      <c r="D152" s="8" t="s">
        <v>34</v>
      </c>
      <c r="E152" s="833"/>
      <c r="F152" s="832"/>
    </row>
    <row r="153" spans="1:7" ht="6" customHeight="1">
      <c r="A153" s="132"/>
      <c r="B153" s="132"/>
      <c r="C153" s="132"/>
      <c r="D153" s="132"/>
      <c r="E153" s="132"/>
      <c r="F153" s="132"/>
      <c r="G153" s="132"/>
    </row>
    <row r="154" spans="1:7" ht="18" customHeight="1">
      <c r="A154" s="992" t="s">
        <v>35</v>
      </c>
      <c r="B154" s="992"/>
      <c r="C154" s="289">
        <f>C17</f>
        <v>0</v>
      </c>
      <c r="D154" s="7"/>
      <c r="E154" s="834"/>
      <c r="F154" s="834"/>
      <c r="G154" s="132"/>
    </row>
    <row r="155" spans="1:7" ht="6" customHeight="1">
      <c r="A155" s="354"/>
      <c r="B155" s="354"/>
      <c r="C155" s="420"/>
      <c r="D155" s="144"/>
      <c r="E155" s="346"/>
      <c r="F155" s="346"/>
      <c r="G155" s="132"/>
    </row>
    <row r="156" spans="1:7" ht="18" customHeight="1">
      <c r="A156" s="992" t="s">
        <v>36</v>
      </c>
      <c r="B156" s="992"/>
      <c r="C156" s="291">
        <f>C42</f>
      </c>
      <c r="D156" s="132"/>
      <c r="E156" s="132"/>
      <c r="F156" s="132"/>
      <c r="G156" s="132"/>
    </row>
    <row r="157" spans="1:7" ht="6.75" customHeight="1">
      <c r="A157" s="828"/>
      <c r="B157" s="828"/>
      <c r="C157" s="14"/>
      <c r="D157" s="132"/>
      <c r="E157" s="132"/>
      <c r="F157" s="132"/>
      <c r="G157" s="132"/>
    </row>
    <row r="158" spans="1:7" ht="18" customHeight="1">
      <c r="A158" s="822" t="s">
        <v>122</v>
      </c>
      <c r="B158" s="822"/>
      <c r="C158" s="822"/>
      <c r="D158" s="822"/>
      <c r="E158" s="822"/>
      <c r="F158" s="822"/>
      <c r="G158" s="132"/>
    </row>
    <row r="159" spans="1:7" ht="18" customHeight="1">
      <c r="A159" s="822"/>
      <c r="B159" s="822"/>
      <c r="C159" s="822"/>
      <c r="D159" s="822"/>
      <c r="E159" s="822"/>
      <c r="F159" s="822"/>
      <c r="G159" s="132"/>
    </row>
    <row r="160" spans="1:7" ht="18" customHeight="1">
      <c r="A160" s="822" t="s">
        <v>80</v>
      </c>
      <c r="B160" s="822"/>
      <c r="C160" s="822"/>
      <c r="D160" s="822"/>
      <c r="E160" s="822"/>
      <c r="F160" s="822"/>
      <c r="G160" s="132"/>
    </row>
    <row r="161" spans="1:7" ht="18" customHeight="1">
      <c r="A161" s="822" t="s">
        <v>82</v>
      </c>
      <c r="B161" s="822"/>
      <c r="C161" s="822"/>
      <c r="D161" s="822"/>
      <c r="E161" s="822"/>
      <c r="F161" s="822"/>
      <c r="G161" s="132"/>
    </row>
    <row r="162" spans="1:7" ht="18" customHeight="1">
      <c r="A162" s="822" t="s">
        <v>59</v>
      </c>
      <c r="B162" s="822"/>
      <c r="C162" s="822"/>
      <c r="D162" s="822"/>
      <c r="E162" s="822"/>
      <c r="F162" s="822"/>
      <c r="G162" s="132"/>
    </row>
    <row r="163" spans="1:7" ht="18" customHeight="1">
      <c r="A163" s="822" t="s">
        <v>60</v>
      </c>
      <c r="B163" s="822"/>
      <c r="C163" s="822"/>
      <c r="D163" s="822"/>
      <c r="E163" s="822"/>
      <c r="F163" s="822"/>
      <c r="G163" s="132"/>
    </row>
    <row r="164" spans="1:6" ht="2.25" customHeight="1">
      <c r="A164" s="341"/>
      <c r="B164" s="341"/>
      <c r="C164" s="341"/>
      <c r="D164" s="823"/>
      <c r="E164" s="824"/>
      <c r="F164" s="824"/>
    </row>
    <row r="165" spans="1:6" ht="1.5" customHeight="1">
      <c r="A165" s="341"/>
      <c r="B165" s="341"/>
      <c r="C165" s="341"/>
      <c r="D165" s="342"/>
      <c r="E165" s="343"/>
      <c r="F165" s="343"/>
    </row>
    <row r="166" spans="1:6" ht="32.25" customHeight="1" thickBot="1">
      <c r="A166" s="825" t="s">
        <v>70</v>
      </c>
      <c r="B166" s="825"/>
      <c r="C166" s="825"/>
      <c r="D166" s="825"/>
      <c r="E166" s="825"/>
      <c r="F166" s="825"/>
    </row>
    <row r="167" spans="1:6" ht="21.75" customHeight="1">
      <c r="A167" s="826"/>
      <c r="B167" s="826"/>
      <c r="C167" s="826"/>
      <c r="D167" s="826"/>
      <c r="E167" s="826"/>
      <c r="F167" s="826"/>
    </row>
    <row r="168" spans="1:6" ht="18" customHeight="1">
      <c r="A168" s="827"/>
      <c r="B168" s="827"/>
      <c r="C168" s="827"/>
      <c r="D168" s="827"/>
      <c r="E168" s="827"/>
      <c r="F168" s="827"/>
    </row>
    <row r="169" spans="1:6" ht="18.75" customHeight="1">
      <c r="A169" s="819"/>
      <c r="B169" s="819"/>
      <c r="C169" s="522"/>
      <c r="D169" s="523"/>
      <c r="E169" s="523"/>
      <c r="F169" s="523"/>
    </row>
    <row r="170" spans="1:6" ht="18" customHeight="1">
      <c r="A170" s="819"/>
      <c r="B170" s="819"/>
      <c r="C170" s="522"/>
      <c r="D170" s="523"/>
      <c r="E170" s="523"/>
      <c r="F170" s="523"/>
    </row>
    <row r="171" spans="1:6" ht="18" customHeight="1">
      <c r="A171" s="819"/>
      <c r="B171" s="819"/>
      <c r="C171" s="522"/>
      <c r="D171" s="523"/>
      <c r="E171" s="523"/>
      <c r="F171" s="523"/>
    </row>
    <row r="172" spans="1:6" ht="18" customHeight="1">
      <c r="A172" s="819"/>
      <c r="B172" s="819"/>
      <c r="C172" s="522"/>
      <c r="D172" s="523"/>
      <c r="E172" s="523"/>
      <c r="F172" s="523"/>
    </row>
    <row r="173" spans="1:6" ht="18" customHeight="1">
      <c r="A173" s="821"/>
      <c r="B173" s="821"/>
      <c r="C173" s="522"/>
      <c r="D173" s="523"/>
      <c r="E173" s="523"/>
      <c r="F173" s="523"/>
    </row>
    <row r="174" spans="1:6" ht="18" customHeight="1">
      <c r="A174" s="819"/>
      <c r="B174" s="819"/>
      <c r="C174" s="522"/>
      <c r="D174" s="523"/>
      <c r="E174" s="523"/>
      <c r="F174" s="523"/>
    </row>
    <row r="175" spans="1:6" ht="18" customHeight="1">
      <c r="A175" s="819"/>
      <c r="B175" s="819"/>
      <c r="C175" s="522"/>
      <c r="D175" s="523"/>
      <c r="E175" s="523"/>
      <c r="F175" s="523"/>
    </row>
    <row r="176" spans="1:6" ht="18" customHeight="1">
      <c r="A176" s="819"/>
      <c r="B176" s="819"/>
      <c r="C176" s="522"/>
      <c r="D176" s="523"/>
      <c r="E176" s="523"/>
      <c r="F176" s="523"/>
    </row>
    <row r="177" spans="1:6" ht="18" customHeight="1">
      <c r="A177" s="819"/>
      <c r="B177" s="819"/>
      <c r="C177" s="522"/>
      <c r="D177" s="523"/>
      <c r="E177" s="523"/>
      <c r="F177" s="523"/>
    </row>
    <row r="178" spans="1:6" ht="18" customHeight="1">
      <c r="A178" s="820"/>
      <c r="B178" s="820"/>
      <c r="C178" s="522"/>
      <c r="D178" s="523"/>
      <c r="E178" s="523"/>
      <c r="F178" s="523"/>
    </row>
    <row r="179" spans="1:6" ht="18" customHeight="1">
      <c r="A179" s="810"/>
      <c r="B179" s="810"/>
      <c r="C179" s="524"/>
      <c r="D179" s="523"/>
      <c r="E179" s="523"/>
      <c r="F179" s="523"/>
    </row>
    <row r="180" spans="1:6" s="132" customFormat="1" ht="18" customHeight="1">
      <c r="A180" s="676"/>
      <c r="B180" s="676"/>
      <c r="C180" s="524"/>
      <c r="D180" s="523"/>
      <c r="E180" s="523"/>
      <c r="F180" s="523"/>
    </row>
    <row r="181" spans="1:6" ht="18" customHeight="1">
      <c r="A181" s="810"/>
      <c r="B181" s="810"/>
      <c r="C181" s="524"/>
      <c r="D181" s="523"/>
      <c r="E181" s="523"/>
      <c r="F181" s="523"/>
    </row>
    <row r="182" spans="1:6" ht="18" customHeight="1">
      <c r="A182" s="810"/>
      <c r="B182" s="810"/>
      <c r="C182" s="524"/>
      <c r="D182" s="523"/>
      <c r="E182" s="523"/>
      <c r="F182" s="523"/>
    </row>
    <row r="183" spans="1:6" ht="19.5" customHeight="1" thickBot="1">
      <c r="A183" s="523"/>
      <c r="B183" s="523"/>
      <c r="C183" s="523"/>
      <c r="D183" s="523"/>
      <c r="E183" s="523"/>
      <c r="F183" s="523"/>
    </row>
    <row r="184" spans="1:6" ht="22.5" customHeight="1" thickBot="1">
      <c r="A184" s="811"/>
      <c r="B184" s="812"/>
      <c r="C184" s="812"/>
      <c r="D184" s="812"/>
      <c r="E184" s="812"/>
      <c r="F184" s="813"/>
    </row>
    <row r="185" spans="1:6" ht="18" customHeight="1">
      <c r="A185" s="984"/>
      <c r="B185" s="984"/>
      <c r="C185" s="984"/>
      <c r="D185" s="984"/>
      <c r="E185" s="984"/>
      <c r="F185" s="984"/>
    </row>
    <row r="186" spans="1:6" ht="20.25" customHeight="1">
      <c r="A186" s="136"/>
      <c r="B186" s="136"/>
      <c r="C186" s="136"/>
      <c r="D186" s="136"/>
      <c r="E186" s="136"/>
      <c r="F186" s="136"/>
    </row>
    <row r="187" spans="1:6" ht="18" customHeight="1" thickBot="1">
      <c r="A187" s="814" t="s">
        <v>55</v>
      </c>
      <c r="B187" s="814"/>
      <c r="C187" s="814"/>
      <c r="D187" s="814"/>
      <c r="E187" s="814"/>
      <c r="F187" s="814"/>
    </row>
    <row r="188" spans="1:6" ht="18" customHeight="1" thickTop="1">
      <c r="A188" s="348" t="s">
        <v>1</v>
      </c>
      <c r="B188" s="339" t="s">
        <v>2</v>
      </c>
      <c r="C188" s="815" t="s">
        <v>3</v>
      </c>
      <c r="D188" s="339" t="s">
        <v>1</v>
      </c>
      <c r="E188" s="817" t="s">
        <v>49</v>
      </c>
      <c r="F188" s="817" t="s">
        <v>50</v>
      </c>
    </row>
    <row r="189" spans="1:6" ht="18" customHeight="1" thickBot="1">
      <c r="A189" s="349" t="s">
        <v>5</v>
      </c>
      <c r="B189" s="340" t="s">
        <v>6</v>
      </c>
      <c r="C189" s="816"/>
      <c r="D189" s="340" t="s">
        <v>7</v>
      </c>
      <c r="E189" s="818"/>
      <c r="F189" s="818"/>
    </row>
    <row r="190" spans="1:6" ht="8.25" customHeight="1" thickBot="1" thickTop="1">
      <c r="A190" s="807"/>
      <c r="B190" s="808"/>
      <c r="C190" s="808"/>
      <c r="D190" s="808"/>
      <c r="E190" s="808"/>
      <c r="F190" s="809"/>
    </row>
    <row r="191" spans="1:6" ht="16.5" customHeight="1" thickTop="1">
      <c r="A191" s="429"/>
      <c r="B191" s="430"/>
      <c r="C191" s="430"/>
      <c r="D191" s="431"/>
      <c r="E191" s="805"/>
      <c r="F191" s="525"/>
    </row>
    <row r="192" spans="1:6" ht="16.5" customHeight="1">
      <c r="A192" s="432"/>
      <c r="B192" s="433"/>
      <c r="C192" s="433"/>
      <c r="D192" s="434"/>
      <c r="E192" s="803"/>
      <c r="F192" s="526"/>
    </row>
    <row r="193" spans="1:6" ht="16.5" customHeight="1" thickBot="1">
      <c r="A193" s="435"/>
      <c r="B193" s="436"/>
      <c r="C193" s="436"/>
      <c r="D193" s="437"/>
      <c r="E193" s="804"/>
      <c r="F193" s="527"/>
    </row>
    <row r="194" spans="1:6" ht="16.5" customHeight="1" thickTop="1">
      <c r="A194" s="438"/>
      <c r="B194" s="439"/>
      <c r="C194" s="439"/>
      <c r="D194" s="440"/>
      <c r="E194" s="803"/>
      <c r="F194" s="528"/>
    </row>
    <row r="195" spans="1:6" ht="16.5" customHeight="1">
      <c r="A195" s="441"/>
      <c r="B195" s="442"/>
      <c r="C195" s="442"/>
      <c r="D195" s="443"/>
      <c r="E195" s="803"/>
      <c r="F195" s="529"/>
    </row>
    <row r="196" spans="1:6" ht="16.5" customHeight="1" thickBot="1">
      <c r="A196" s="444"/>
      <c r="B196" s="445"/>
      <c r="C196" s="445"/>
      <c r="D196" s="446"/>
      <c r="E196" s="804"/>
      <c r="F196" s="530"/>
    </row>
    <row r="197" spans="1:6" ht="16.5" customHeight="1" thickTop="1">
      <c r="A197" s="429"/>
      <c r="B197" s="430"/>
      <c r="C197" s="430"/>
      <c r="D197" s="447"/>
      <c r="E197" s="803"/>
      <c r="F197" s="525"/>
    </row>
    <row r="198" spans="1:6" ht="16.5" customHeight="1">
      <c r="A198" s="432"/>
      <c r="B198" s="433"/>
      <c r="C198" s="433"/>
      <c r="D198" s="434"/>
      <c r="E198" s="803"/>
      <c r="F198" s="526"/>
    </row>
    <row r="199" spans="1:6" ht="16.5" customHeight="1" thickBot="1">
      <c r="A199" s="435"/>
      <c r="B199" s="436"/>
      <c r="C199" s="436"/>
      <c r="D199" s="448"/>
      <c r="E199" s="804"/>
      <c r="F199" s="527"/>
    </row>
    <row r="200" spans="1:6" ht="16.5" customHeight="1" thickTop="1">
      <c r="A200" s="449"/>
      <c r="B200" s="450"/>
      <c r="C200" s="450"/>
      <c r="D200" s="451"/>
      <c r="E200" s="803"/>
      <c r="F200" s="531"/>
    </row>
    <row r="201" spans="1:6" ht="16.5" customHeight="1">
      <c r="A201" s="452"/>
      <c r="B201" s="453"/>
      <c r="C201" s="453"/>
      <c r="D201" s="454"/>
      <c r="E201" s="803"/>
      <c r="F201" s="532"/>
    </row>
    <row r="202" spans="1:6" ht="16.5" customHeight="1" thickBot="1">
      <c r="A202" s="455"/>
      <c r="B202" s="456"/>
      <c r="C202" s="456"/>
      <c r="D202" s="457"/>
      <c r="E202" s="804"/>
      <c r="F202" s="533"/>
    </row>
    <row r="203" spans="1:6" ht="16.5" customHeight="1" thickTop="1">
      <c r="A203" s="429"/>
      <c r="B203" s="430"/>
      <c r="C203" s="430"/>
      <c r="D203" s="431"/>
      <c r="E203" s="805"/>
      <c r="F203" s="525"/>
    </row>
    <row r="204" spans="1:6" ht="16.5" customHeight="1">
      <c r="A204" s="432"/>
      <c r="B204" s="433"/>
      <c r="C204" s="433"/>
      <c r="D204" s="434"/>
      <c r="E204" s="803"/>
      <c r="F204" s="526"/>
    </row>
    <row r="205" spans="1:6" ht="16.5" customHeight="1" thickBot="1">
      <c r="A205" s="435"/>
      <c r="B205" s="436"/>
      <c r="C205" s="436"/>
      <c r="D205" s="437"/>
      <c r="E205" s="804"/>
      <c r="F205" s="527"/>
    </row>
    <row r="206" spans="1:6" ht="16.5" customHeight="1" thickTop="1">
      <c r="A206" s="438"/>
      <c r="B206" s="439"/>
      <c r="C206" s="439"/>
      <c r="D206" s="440"/>
      <c r="E206" s="805"/>
      <c r="F206" s="528"/>
    </row>
    <row r="207" spans="1:6" ht="16.5" customHeight="1">
      <c r="A207" s="441"/>
      <c r="B207" s="442"/>
      <c r="C207" s="442"/>
      <c r="D207" s="443"/>
      <c r="E207" s="803"/>
      <c r="F207" s="529"/>
    </row>
    <row r="208" spans="1:6" ht="16.5" customHeight="1" thickBot="1">
      <c r="A208" s="444"/>
      <c r="B208" s="445"/>
      <c r="C208" s="445"/>
      <c r="D208" s="458"/>
      <c r="E208" s="804"/>
      <c r="F208" s="530"/>
    </row>
    <row r="209" spans="1:6" ht="16.5" customHeight="1" thickTop="1">
      <c r="A209" s="429"/>
      <c r="B209" s="430"/>
      <c r="C209" s="430"/>
      <c r="D209" s="431"/>
      <c r="E209" s="805"/>
      <c r="F209" s="525"/>
    </row>
    <row r="210" spans="1:6" ht="16.5" customHeight="1">
      <c r="A210" s="432"/>
      <c r="B210" s="433"/>
      <c r="C210" s="433"/>
      <c r="D210" s="434"/>
      <c r="E210" s="803"/>
      <c r="F210" s="526"/>
    </row>
    <row r="211" spans="1:6" ht="16.5" customHeight="1" thickBot="1">
      <c r="A211" s="435"/>
      <c r="B211" s="436"/>
      <c r="C211" s="436"/>
      <c r="D211" s="437"/>
      <c r="E211" s="804"/>
      <c r="F211" s="527"/>
    </row>
    <row r="212" spans="1:6" ht="16.5" customHeight="1" thickTop="1">
      <c r="A212" s="449"/>
      <c r="B212" s="450"/>
      <c r="C212" s="450"/>
      <c r="D212" s="459"/>
      <c r="E212" s="805"/>
      <c r="F212" s="531"/>
    </row>
    <row r="213" spans="1:6" ht="16.5" customHeight="1">
      <c r="A213" s="452"/>
      <c r="B213" s="453"/>
      <c r="C213" s="453"/>
      <c r="D213" s="454"/>
      <c r="E213" s="803"/>
      <c r="F213" s="532"/>
    </row>
    <row r="214" spans="1:6" ht="16.5" customHeight="1" thickBot="1">
      <c r="A214" s="455"/>
      <c r="B214" s="456"/>
      <c r="C214" s="456"/>
      <c r="D214" s="457"/>
      <c r="E214" s="804"/>
      <c r="F214" s="533"/>
    </row>
    <row r="215" spans="1:6" ht="16.5" customHeight="1" thickTop="1">
      <c r="A215" s="429"/>
      <c r="B215" s="430"/>
      <c r="C215" s="430"/>
      <c r="D215" s="431"/>
      <c r="E215" s="805"/>
      <c r="F215" s="525"/>
    </row>
    <row r="216" spans="1:6" ht="16.5" customHeight="1">
      <c r="A216" s="432"/>
      <c r="B216" s="433"/>
      <c r="C216" s="433"/>
      <c r="D216" s="434"/>
      <c r="E216" s="803"/>
      <c r="F216" s="526"/>
    </row>
    <row r="217" spans="1:6" ht="16.5" customHeight="1" thickBot="1">
      <c r="A217" s="435"/>
      <c r="B217" s="436"/>
      <c r="C217" s="436"/>
      <c r="D217" s="437"/>
      <c r="E217" s="804"/>
      <c r="F217" s="527"/>
    </row>
    <row r="218" spans="1:6" ht="16.5" customHeight="1" thickTop="1">
      <c r="A218" s="438"/>
      <c r="B218" s="439"/>
      <c r="C218" s="439"/>
      <c r="D218" s="440"/>
      <c r="E218" s="803"/>
      <c r="F218" s="528"/>
    </row>
    <row r="219" spans="1:6" ht="16.5" customHeight="1">
      <c r="A219" s="441"/>
      <c r="B219" s="442"/>
      <c r="C219" s="442"/>
      <c r="D219" s="443"/>
      <c r="E219" s="803"/>
      <c r="F219" s="529"/>
    </row>
    <row r="220" spans="1:6" ht="16.5" customHeight="1" thickBot="1">
      <c r="A220" s="444"/>
      <c r="B220" s="445"/>
      <c r="C220" s="445"/>
      <c r="D220" s="446"/>
      <c r="E220" s="804"/>
      <c r="F220" s="530"/>
    </row>
    <row r="221" spans="1:6" ht="16.5" customHeight="1" thickTop="1">
      <c r="A221" s="429"/>
      <c r="B221" s="430"/>
      <c r="C221" s="430"/>
      <c r="D221" s="447"/>
      <c r="E221" s="803"/>
      <c r="F221" s="525"/>
    </row>
    <row r="222" spans="1:6" ht="16.5" customHeight="1">
      <c r="A222" s="432"/>
      <c r="B222" s="433"/>
      <c r="C222" s="433"/>
      <c r="D222" s="434"/>
      <c r="E222" s="803"/>
      <c r="F222" s="526"/>
    </row>
    <row r="223" spans="1:6" ht="16.5" customHeight="1" thickBot="1">
      <c r="A223" s="435"/>
      <c r="B223" s="436"/>
      <c r="C223" s="436"/>
      <c r="D223" s="448"/>
      <c r="E223" s="804"/>
      <c r="F223" s="527"/>
    </row>
    <row r="224" spans="1:6" ht="16.5" customHeight="1" thickTop="1">
      <c r="A224" s="449"/>
      <c r="B224" s="450"/>
      <c r="C224" s="450"/>
      <c r="D224" s="451"/>
      <c r="E224" s="803"/>
      <c r="F224" s="531"/>
    </row>
    <row r="225" spans="1:6" ht="16.5" customHeight="1">
      <c r="A225" s="452"/>
      <c r="B225" s="453"/>
      <c r="C225" s="453"/>
      <c r="D225" s="454"/>
      <c r="E225" s="803"/>
      <c r="F225" s="532"/>
    </row>
    <row r="226" spans="1:6" ht="16.5" customHeight="1" thickBot="1">
      <c r="A226" s="455"/>
      <c r="B226" s="456"/>
      <c r="C226" s="456"/>
      <c r="D226" s="457"/>
      <c r="E226" s="804"/>
      <c r="F226" s="533"/>
    </row>
    <row r="227" spans="1:6" ht="16.5" customHeight="1" thickTop="1">
      <c r="A227" s="429"/>
      <c r="B227" s="430"/>
      <c r="C227" s="430"/>
      <c r="D227" s="431"/>
      <c r="E227" s="805"/>
      <c r="F227" s="525"/>
    </row>
    <row r="228" spans="1:6" ht="16.5" customHeight="1">
      <c r="A228" s="432"/>
      <c r="B228" s="433"/>
      <c r="C228" s="433"/>
      <c r="D228" s="434"/>
      <c r="E228" s="803"/>
      <c r="F228" s="526"/>
    </row>
    <row r="229" spans="1:6" ht="16.5" customHeight="1" thickBot="1">
      <c r="A229" s="435"/>
      <c r="B229" s="436"/>
      <c r="C229" s="436"/>
      <c r="D229" s="437"/>
      <c r="E229" s="804"/>
      <c r="F229" s="527"/>
    </row>
    <row r="230" spans="1:6" ht="16.5" customHeight="1" thickTop="1">
      <c r="A230" s="438"/>
      <c r="B230" s="439"/>
      <c r="C230" s="439"/>
      <c r="D230" s="440"/>
      <c r="E230" s="805"/>
      <c r="F230" s="528"/>
    </row>
    <row r="231" spans="1:6" ht="16.5" customHeight="1">
      <c r="A231" s="441"/>
      <c r="B231" s="442"/>
      <c r="C231" s="442"/>
      <c r="D231" s="443"/>
      <c r="E231" s="803"/>
      <c r="F231" s="529"/>
    </row>
    <row r="232" spans="1:6" ht="16.5" customHeight="1" thickBot="1">
      <c r="A232" s="444"/>
      <c r="B232" s="445"/>
      <c r="C232" s="445"/>
      <c r="D232" s="458"/>
      <c r="E232" s="804"/>
      <c r="F232" s="530"/>
    </row>
    <row r="233" spans="1:6" ht="16.5" customHeight="1" thickTop="1">
      <c r="A233" s="429"/>
      <c r="B233" s="430"/>
      <c r="C233" s="430"/>
      <c r="D233" s="431"/>
      <c r="E233" s="805"/>
      <c r="F233" s="525"/>
    </row>
    <row r="234" spans="1:6" ht="16.5" customHeight="1">
      <c r="A234" s="432"/>
      <c r="B234" s="433"/>
      <c r="C234" s="433"/>
      <c r="D234" s="434"/>
      <c r="E234" s="803"/>
      <c r="F234" s="526"/>
    </row>
    <row r="235" spans="1:6" ht="16.5" customHeight="1" thickBot="1">
      <c r="A235" s="435"/>
      <c r="B235" s="436"/>
      <c r="C235" s="436"/>
      <c r="D235" s="437"/>
      <c r="E235" s="804"/>
      <c r="F235" s="527"/>
    </row>
    <row r="236" spans="1:6" ht="16.5" customHeight="1" thickTop="1">
      <c r="A236" s="449"/>
      <c r="B236" s="450"/>
      <c r="C236" s="450"/>
      <c r="D236" s="459"/>
      <c r="E236" s="805"/>
      <c r="F236" s="531"/>
    </row>
    <row r="237" spans="1:6" ht="16.5" customHeight="1">
      <c r="A237" s="452"/>
      <c r="B237" s="453"/>
      <c r="C237" s="453"/>
      <c r="D237" s="454"/>
      <c r="E237" s="803"/>
      <c r="F237" s="532"/>
    </row>
    <row r="238" spans="1:6" ht="16.5" customHeight="1" thickBot="1">
      <c r="A238" s="455"/>
      <c r="B238" s="456"/>
      <c r="C238" s="456"/>
      <c r="D238" s="457"/>
      <c r="E238" s="804"/>
      <c r="F238" s="533"/>
    </row>
    <row r="239" ht="22.5" customHeight="1" thickTop="1"/>
    <row r="240" spans="1:7" ht="18" customHeight="1">
      <c r="A240" s="806"/>
      <c r="B240" s="806"/>
      <c r="C240" s="806"/>
      <c r="D240" s="806"/>
      <c r="E240" s="806"/>
      <c r="F240" s="806"/>
      <c r="G240" s="60"/>
    </row>
    <row r="241" spans="1:7" ht="18" customHeight="1">
      <c r="A241" s="60"/>
      <c r="B241" s="61"/>
      <c r="C241" s="60"/>
      <c r="D241" s="61"/>
      <c r="E241" s="60"/>
      <c r="F241" s="60"/>
      <c r="G241" s="60"/>
    </row>
    <row r="242" spans="1:7" ht="65.25" customHeight="1">
      <c r="A242" s="62"/>
      <c r="B242" s="62"/>
      <c r="C242" s="62"/>
      <c r="D242" s="62"/>
      <c r="E242" s="62"/>
      <c r="F242" s="62"/>
      <c r="G242" s="60"/>
    </row>
  </sheetData>
  <sheetProtection password="E574" sheet="1" objects="1" scenarios="1"/>
  <mergeCells count="146">
    <mergeCell ref="A5:F5"/>
    <mergeCell ref="A44:F44"/>
    <mergeCell ref="A11:C11"/>
    <mergeCell ref="A25:B25"/>
    <mergeCell ref="A30:F30"/>
    <mergeCell ref="A35:F35"/>
    <mergeCell ref="D15:F15"/>
    <mergeCell ref="E13:F13"/>
    <mergeCell ref="A12:B12"/>
    <mergeCell ref="E18:F18"/>
    <mergeCell ref="F45:F46"/>
    <mergeCell ref="A39:F39"/>
    <mergeCell ref="A1:A3"/>
    <mergeCell ref="D14:F14"/>
    <mergeCell ref="A26:B26"/>
    <mergeCell ref="B2:F2"/>
    <mergeCell ref="B3:F3"/>
    <mergeCell ref="B1:F1"/>
    <mergeCell ref="E45:E46"/>
    <mergeCell ref="C26:E26"/>
    <mergeCell ref="E57:E59"/>
    <mergeCell ref="C27:E28"/>
    <mergeCell ref="C18:D18"/>
    <mergeCell ref="A37:B37"/>
    <mergeCell ref="C45:C46"/>
    <mergeCell ref="A42:B42"/>
    <mergeCell ref="A41:B41"/>
    <mergeCell ref="A31:C31"/>
    <mergeCell ref="A40:F40"/>
    <mergeCell ref="C37:D37"/>
    <mergeCell ref="A34:F34"/>
    <mergeCell ref="A33:F33"/>
    <mergeCell ref="E221:E223"/>
    <mergeCell ref="E206:E208"/>
    <mergeCell ref="A187:F187"/>
    <mergeCell ref="E203:E205"/>
    <mergeCell ref="E194:E196"/>
    <mergeCell ref="E197:E199"/>
    <mergeCell ref="E200:E202"/>
    <mergeCell ref="E188:E189"/>
    <mergeCell ref="E191:E193"/>
    <mergeCell ref="E215:E217"/>
    <mergeCell ref="A6:F6"/>
    <mergeCell ref="A240:F240"/>
    <mergeCell ref="E230:E232"/>
    <mergeCell ref="E233:E235"/>
    <mergeCell ref="E236:E238"/>
    <mergeCell ref="E227:E229"/>
    <mergeCell ref="E209:E211"/>
    <mergeCell ref="E218:E220"/>
    <mergeCell ref="D17:F17"/>
    <mergeCell ref="C115:D115"/>
    <mergeCell ref="A167:B167"/>
    <mergeCell ref="A13:D13"/>
    <mergeCell ref="A36:B36"/>
    <mergeCell ref="C42:D42"/>
    <mergeCell ref="A166:F166"/>
    <mergeCell ref="E109:F109"/>
    <mergeCell ref="A18:B18"/>
    <mergeCell ref="A19:D19"/>
    <mergeCell ref="A32:F32"/>
    <mergeCell ref="E66:E68"/>
    <mergeCell ref="A185:F185"/>
    <mergeCell ref="A174:B174"/>
    <mergeCell ref="A173:B173"/>
    <mergeCell ref="A172:B172"/>
    <mergeCell ref="A171:B171"/>
    <mergeCell ref="A170:B170"/>
    <mergeCell ref="A176:B176"/>
    <mergeCell ref="A175:B175"/>
    <mergeCell ref="E224:E226"/>
    <mergeCell ref="D147:F147"/>
    <mergeCell ref="A154:B154"/>
    <mergeCell ref="F188:F189"/>
    <mergeCell ref="C188:C189"/>
    <mergeCell ref="A157:B157"/>
    <mergeCell ref="A161:F161"/>
    <mergeCell ref="A190:F190"/>
    <mergeCell ref="A169:B169"/>
    <mergeCell ref="E212:E214"/>
    <mergeCell ref="D143:F143"/>
    <mergeCell ref="D144:F145"/>
    <mergeCell ref="A128:B128"/>
    <mergeCell ref="E130:F130"/>
    <mergeCell ref="E131:F131"/>
    <mergeCell ref="C130:D130"/>
    <mergeCell ref="C131:D131"/>
    <mergeCell ref="C134:C135"/>
    <mergeCell ref="F134:F135"/>
    <mergeCell ref="A132:F132"/>
    <mergeCell ref="E51:E53"/>
    <mergeCell ref="A104:B104"/>
    <mergeCell ref="D106:F106"/>
    <mergeCell ref="A106:C106"/>
    <mergeCell ref="D101:F101"/>
    <mergeCell ref="D103:F103"/>
    <mergeCell ref="A100:F100"/>
    <mergeCell ref="A103:B103"/>
    <mergeCell ref="A102:B102"/>
    <mergeCell ref="E54:E56"/>
    <mergeCell ref="A96:F96"/>
    <mergeCell ref="A101:B101"/>
    <mergeCell ref="E97:E99"/>
    <mergeCell ref="E63:E65"/>
    <mergeCell ref="E60:E62"/>
    <mergeCell ref="E86:E88"/>
    <mergeCell ref="A142:F142"/>
    <mergeCell ref="C36:D36"/>
    <mergeCell ref="A47:F47"/>
    <mergeCell ref="E89:E91"/>
    <mergeCell ref="E69:E71"/>
    <mergeCell ref="A72:F72"/>
    <mergeCell ref="E93:E95"/>
    <mergeCell ref="A92:F92"/>
    <mergeCell ref="A85:F85"/>
    <mergeCell ref="E48:E50"/>
    <mergeCell ref="D149:F149"/>
    <mergeCell ref="B110:C114"/>
    <mergeCell ref="A7:A10"/>
    <mergeCell ref="A107:C107"/>
    <mergeCell ref="A108:C108"/>
    <mergeCell ref="A129:D129"/>
    <mergeCell ref="E134:E135"/>
    <mergeCell ref="C41:D41"/>
    <mergeCell ref="E12:F12"/>
    <mergeCell ref="D16:F16"/>
    <mergeCell ref="E154:F154"/>
    <mergeCell ref="A150:B150"/>
    <mergeCell ref="A160:F160"/>
    <mergeCell ref="A168:F168"/>
    <mergeCell ref="C167:F167"/>
    <mergeCell ref="A163:F163"/>
    <mergeCell ref="A158:F159"/>
    <mergeCell ref="A162:F162"/>
    <mergeCell ref="A156:B156"/>
    <mergeCell ref="D164:F164"/>
    <mergeCell ref="D146:F146"/>
    <mergeCell ref="B152:C152"/>
    <mergeCell ref="E152:F152"/>
    <mergeCell ref="A184:F184"/>
    <mergeCell ref="A182:B182"/>
    <mergeCell ref="A181:B181"/>
    <mergeCell ref="A179:B179"/>
    <mergeCell ref="A178:B178"/>
    <mergeCell ref="A177:B177"/>
    <mergeCell ref="D148:F148"/>
  </mergeCells>
  <printOptions horizontalCentered="1" verticalCentered="1"/>
  <pageMargins left="0" right="0" top="0" bottom="0" header="0" footer="0"/>
  <pageSetup fitToHeight="0" fitToWidth="5" horizontalDpi="600" verticalDpi="600" orientation="portrait" paperSize="9" scale="85" r:id="rId2"/>
  <rowBreaks count="4" manualBreakCount="4">
    <brk id="43" max="255" man="1"/>
    <brk id="99" max="255" man="1"/>
    <brk id="131" max="255" man="1"/>
    <brk id="1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PageLayoutView="0" workbookViewId="0" topLeftCell="A1">
      <selection activeCell="H17" sqref="H17"/>
    </sheetView>
  </sheetViews>
  <sheetFormatPr defaultColWidth="14.7109375" defaultRowHeight="18" customHeight="1"/>
  <cols>
    <col min="1" max="1" width="13.00390625" style="132" customWidth="1"/>
    <col min="2" max="2" width="15.00390625" style="559" customWidth="1"/>
    <col min="3" max="3" width="15.00390625" style="132" customWidth="1"/>
    <col min="4" max="4" width="12.7109375" style="559" customWidth="1"/>
    <col min="5" max="5" width="17.57421875" style="132" customWidth="1"/>
    <col min="6" max="6" width="9.421875" style="132" customWidth="1"/>
    <col min="7" max="7" width="12.7109375" style="132" customWidth="1"/>
    <col min="8" max="8" width="16.7109375" style="132" customWidth="1"/>
    <col min="9" max="11" width="10.7109375" style="132" customWidth="1"/>
    <col min="12" max="16384" width="14.7109375" style="132" customWidth="1"/>
  </cols>
  <sheetData>
    <row r="1" spans="1:12" ht="18" customHeight="1">
      <c r="A1" s="773" t="s">
        <v>163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131"/>
    </row>
    <row r="2" spans="1:12" ht="15.75" customHeight="1">
      <c r="A2" s="774" t="s">
        <v>85</v>
      </c>
      <c r="B2" s="775"/>
      <c r="C2" s="776"/>
      <c r="D2" s="776"/>
      <c r="E2" s="777"/>
      <c r="F2" s="778" t="s">
        <v>86</v>
      </c>
      <c r="G2" s="779"/>
      <c r="H2" s="780"/>
      <c r="I2" s="355"/>
      <c r="J2" s="781" t="s">
        <v>87</v>
      </c>
      <c r="K2" s="782"/>
      <c r="L2" s="131"/>
    </row>
    <row r="3" spans="1:12" ht="15.75" customHeight="1">
      <c r="A3" s="765" t="s">
        <v>125</v>
      </c>
      <c r="B3" s="766"/>
      <c r="C3" s="753"/>
      <c r="D3" s="753"/>
      <c r="E3" s="754"/>
      <c r="F3" s="767"/>
      <c r="G3" s="768"/>
      <c r="H3" s="769"/>
      <c r="I3" s="362"/>
      <c r="J3" s="363"/>
      <c r="K3" s="364">
        <f>SUM(I2)</f>
        <v>0</v>
      </c>
      <c r="L3" s="131"/>
    </row>
    <row r="4" spans="1:12" ht="15.75" customHeight="1">
      <c r="A4" s="765" t="s">
        <v>144</v>
      </c>
      <c r="B4" s="766"/>
      <c r="C4" s="753"/>
      <c r="D4" s="753"/>
      <c r="E4" s="754"/>
      <c r="F4" s="548"/>
      <c r="G4" s="549"/>
      <c r="H4" s="550"/>
      <c r="I4" s="368"/>
      <c r="J4" s="369"/>
      <c r="K4" s="389"/>
      <c r="L4" s="131"/>
    </row>
    <row r="5" spans="1:12" ht="15.75" customHeight="1">
      <c r="A5" s="765" t="s">
        <v>145</v>
      </c>
      <c r="B5" s="766"/>
      <c r="C5" s="753"/>
      <c r="D5" s="753"/>
      <c r="E5" s="754"/>
      <c r="F5" s="548"/>
      <c r="G5" s="549"/>
      <c r="H5" s="550"/>
      <c r="I5" s="368"/>
      <c r="J5" s="369"/>
      <c r="K5" s="389"/>
      <c r="L5" s="131"/>
    </row>
    <row r="6" spans="1:12" ht="15.75" customHeight="1">
      <c r="A6" s="751" t="s">
        <v>88</v>
      </c>
      <c r="B6" s="752"/>
      <c r="C6" s="753"/>
      <c r="D6" s="753"/>
      <c r="E6" s="754"/>
      <c r="F6" s="767" t="s">
        <v>123</v>
      </c>
      <c r="G6" s="768"/>
      <c r="H6" s="769"/>
      <c r="I6" s="399"/>
      <c r="J6" s="572">
        <f>SUM(F12*G12)</f>
        <v>0</v>
      </c>
      <c r="K6" s="370">
        <f>SUM(I6*J6)</f>
        <v>0</v>
      </c>
      <c r="L6" s="131"/>
    </row>
    <row r="7" spans="1:12" ht="15.75" customHeight="1">
      <c r="A7" s="751" t="s">
        <v>67</v>
      </c>
      <c r="B7" s="752"/>
      <c r="C7" s="753"/>
      <c r="D7" s="753"/>
      <c r="E7" s="754"/>
      <c r="F7" s="755" t="s">
        <v>169</v>
      </c>
      <c r="G7" s="756"/>
      <c r="H7" s="757"/>
      <c r="I7" s="573">
        <f>ROUND($I$6/2,0)</f>
        <v>0</v>
      </c>
      <c r="J7" s="366" t="s">
        <v>41</v>
      </c>
      <c r="K7" s="367">
        <f>SUM(K3:K6)</f>
        <v>0</v>
      </c>
      <c r="L7" s="131"/>
    </row>
    <row r="8" spans="1:12" ht="15.75" customHeight="1">
      <c r="A8" s="758" t="s">
        <v>129</v>
      </c>
      <c r="B8" s="759"/>
      <c r="C8" s="760"/>
      <c r="D8" s="760"/>
      <c r="E8" s="761"/>
      <c r="F8" s="762"/>
      <c r="G8" s="763"/>
      <c r="H8" s="764"/>
      <c r="I8" s="574"/>
      <c r="J8" s="147"/>
      <c r="K8" s="147"/>
      <c r="L8" s="131"/>
    </row>
    <row r="9" spans="1:12" ht="18" customHeight="1">
      <c r="A9" s="358"/>
      <c r="B9" s="148"/>
      <c r="C9" s="148"/>
      <c r="D9" s="148"/>
      <c r="E9" s="149"/>
      <c r="F9" s="149"/>
      <c r="G9" s="150"/>
      <c r="H9" s="151"/>
      <c r="I9" s="148"/>
      <c r="J9" s="148"/>
      <c r="K9" s="152"/>
      <c r="L9" s="131"/>
    </row>
    <row r="10" spans="1:12" ht="18" customHeight="1">
      <c r="A10" s="723" t="s">
        <v>170</v>
      </c>
      <c r="B10" s="723"/>
      <c r="C10" s="723"/>
      <c r="D10" s="723"/>
      <c r="E10" s="723"/>
      <c r="F10" s="723"/>
      <c r="G10" s="723"/>
      <c r="H10" s="723"/>
      <c r="I10" s="723"/>
      <c r="J10" s="723"/>
      <c r="K10" s="152"/>
      <c r="L10" s="131"/>
    </row>
    <row r="11" spans="1:12" ht="15.75" customHeight="1">
      <c r="A11" s="395"/>
      <c r="B11" s="197"/>
      <c r="C11" s="197"/>
      <c r="D11" s="197"/>
      <c r="E11" s="396"/>
      <c r="F11" s="397" t="s">
        <v>130</v>
      </c>
      <c r="G11" s="154" t="s">
        <v>89</v>
      </c>
      <c r="H11" s="153"/>
      <c r="I11" s="149"/>
      <c r="J11" s="149"/>
      <c r="K11" s="152"/>
      <c r="L11" s="131"/>
    </row>
    <row r="12" spans="1:12" ht="15.75" customHeight="1">
      <c r="A12" s="736" t="s">
        <v>155</v>
      </c>
      <c r="B12" s="737"/>
      <c r="C12" s="737"/>
      <c r="D12" s="737"/>
      <c r="E12" s="738"/>
      <c r="F12" s="200">
        <v>3</v>
      </c>
      <c r="G12" s="234">
        <f>IF(ISNUMBER(C6),6,0)+IF(ISNUMBER(C3),8,0)+IF(ISNUMBER(C4),8,0)+IF(ISNUMBER(C5),8,0)</f>
        <v>0</v>
      </c>
      <c r="H12" s="575">
        <f>SUM(F12*G12*I6)</f>
        <v>0</v>
      </c>
      <c r="I12" s="148"/>
      <c r="J12" s="148"/>
      <c r="K12" s="152"/>
      <c r="L12" s="131"/>
    </row>
    <row r="13" spans="1:12" ht="15.75" customHeight="1">
      <c r="A13" s="739" t="s">
        <v>90</v>
      </c>
      <c r="B13" s="740"/>
      <c r="C13" s="740"/>
      <c r="D13" s="740"/>
      <c r="E13" s="740"/>
      <c r="F13" s="740"/>
      <c r="G13" s="741"/>
      <c r="H13" s="235">
        <f>SUM(I2)</f>
        <v>0</v>
      </c>
      <c r="I13" s="148"/>
      <c r="J13" s="175"/>
      <c r="K13" s="152"/>
      <c r="L13" s="131"/>
    </row>
    <row r="14" spans="1:12" ht="15.75" customHeight="1">
      <c r="A14" s="742" t="s">
        <v>91</v>
      </c>
      <c r="B14" s="743"/>
      <c r="C14" s="743"/>
      <c r="D14" s="743"/>
      <c r="E14" s="743"/>
      <c r="F14" s="743"/>
      <c r="G14" s="744"/>
      <c r="H14" s="236">
        <f>SUM(H12:H13)</f>
        <v>0</v>
      </c>
      <c r="I14" s="155"/>
      <c r="J14" s="156"/>
      <c r="K14" s="152"/>
      <c r="L14" s="131"/>
    </row>
    <row r="15" spans="1:12" ht="15.75" customHeight="1">
      <c r="A15" s="745" t="s">
        <v>131</v>
      </c>
      <c r="B15" s="746"/>
      <c r="C15" s="746"/>
      <c r="D15" s="746"/>
      <c r="E15" s="746"/>
      <c r="F15" s="747"/>
      <c r="G15" s="545">
        <v>0.25</v>
      </c>
      <c r="H15" s="576">
        <f>SUM(H14*G15)</f>
        <v>0</v>
      </c>
      <c r="I15" s="155"/>
      <c r="J15" s="156"/>
      <c r="K15" s="152"/>
      <c r="L15" s="131"/>
    </row>
    <row r="16" spans="1:12" ht="15.75" customHeight="1" thickBot="1">
      <c r="A16" s="748" t="s">
        <v>137</v>
      </c>
      <c r="B16" s="749"/>
      <c r="C16" s="749"/>
      <c r="D16" s="749"/>
      <c r="E16" s="749"/>
      <c r="F16" s="750"/>
      <c r="G16" s="699">
        <v>0.6</v>
      </c>
      <c r="H16" s="576">
        <f>SUM(H15*G16)</f>
        <v>0</v>
      </c>
      <c r="I16" s="155"/>
      <c r="J16" s="156"/>
      <c r="K16" s="152"/>
      <c r="L16" s="131"/>
    </row>
    <row r="17" spans="1:13" s="58" customFormat="1" ht="15.75" customHeight="1" thickBot="1">
      <c r="A17" s="770" t="s">
        <v>181</v>
      </c>
      <c r="B17" s="771"/>
      <c r="C17" s="771"/>
      <c r="D17" s="771"/>
      <c r="E17" s="771"/>
      <c r="F17" s="771"/>
      <c r="G17" s="772"/>
      <c r="H17" s="1046"/>
      <c r="I17" s="544"/>
      <c r="J17" s="544"/>
      <c r="K17" s="544"/>
      <c r="L17" s="544"/>
      <c r="M17" s="544"/>
    </row>
    <row r="18" spans="1:12" ht="18" customHeight="1">
      <c r="A18" s="149"/>
      <c r="B18" s="149"/>
      <c r="C18" s="149"/>
      <c r="D18" s="149"/>
      <c r="E18" s="149"/>
      <c r="F18" s="149"/>
      <c r="G18" s="547"/>
      <c r="H18" s="159"/>
      <c r="I18" s="155"/>
      <c r="J18" s="156"/>
      <c r="K18" s="152"/>
      <c r="L18" s="160"/>
    </row>
    <row r="19" spans="1:12" ht="18" customHeight="1">
      <c r="A19" s="722"/>
      <c r="B19" s="722"/>
      <c r="C19" s="722"/>
      <c r="D19" s="722"/>
      <c r="E19" s="722"/>
      <c r="F19" s="722"/>
      <c r="G19" s="722"/>
      <c r="H19" s="722"/>
      <c r="I19" s="722"/>
      <c r="J19" s="722"/>
      <c r="K19" s="152"/>
      <c r="L19" s="131"/>
    </row>
    <row r="20" spans="1:12" ht="18" customHeight="1">
      <c r="A20" s="723" t="s">
        <v>132</v>
      </c>
      <c r="B20" s="723"/>
      <c r="C20" s="723"/>
      <c r="D20" s="723"/>
      <c r="E20" s="723"/>
      <c r="F20" s="723"/>
      <c r="G20" s="723"/>
      <c r="H20" s="723"/>
      <c r="I20" s="723"/>
      <c r="J20" s="723"/>
      <c r="K20" s="152"/>
      <c r="L20" s="131"/>
    </row>
    <row r="21" spans="1:12" ht="15">
      <c r="A21" s="148"/>
      <c r="B21" s="724" t="s">
        <v>91</v>
      </c>
      <c r="C21" s="725"/>
      <c r="D21" s="726"/>
      <c r="E21" s="577">
        <f>SUM(K7)</f>
        <v>0</v>
      </c>
      <c r="F21" s="153"/>
      <c r="G21" s="546"/>
      <c r="H21" s="547"/>
      <c r="I21" s="547"/>
      <c r="J21" s="547"/>
      <c r="K21" s="547"/>
      <c r="L21" s="131"/>
    </row>
    <row r="22" spans="1:12" ht="30" customHeight="1">
      <c r="A22" s="161"/>
      <c r="B22" s="162" t="s">
        <v>126</v>
      </c>
      <c r="C22" s="162" t="s">
        <v>92</v>
      </c>
      <c r="D22" s="163" t="s">
        <v>93</v>
      </c>
      <c r="E22" s="164" t="s">
        <v>94</v>
      </c>
      <c r="F22" s="634"/>
      <c r="G22" s="635"/>
      <c r="H22" s="149"/>
      <c r="I22" s="149"/>
      <c r="J22" s="149"/>
      <c r="K22" s="152"/>
      <c r="L22" s="131"/>
    </row>
    <row r="23" spans="1:12" ht="18" customHeight="1">
      <c r="A23" s="578" t="s">
        <v>133</v>
      </c>
      <c r="B23" s="579">
        <f>ROUNDDOWN($I$6/2,0)</f>
        <v>0</v>
      </c>
      <c r="C23" s="580">
        <v>0</v>
      </c>
      <c r="D23" s="385">
        <f>SUM(B23*C23)</f>
        <v>0</v>
      </c>
      <c r="E23" s="581">
        <f>SUM(E21)</f>
        <v>0</v>
      </c>
      <c r="F23" s="641"/>
      <c r="G23" s="636"/>
      <c r="H23" s="166"/>
      <c r="I23" s="149"/>
      <c r="J23" s="149"/>
      <c r="K23" s="152"/>
      <c r="L23" s="131"/>
    </row>
    <row r="24" spans="1:12" ht="18" customHeight="1">
      <c r="A24" s="541" t="s">
        <v>115</v>
      </c>
      <c r="B24" s="582">
        <f>ROUNDDOWN(I7/2,0)</f>
        <v>0</v>
      </c>
      <c r="C24" s="583">
        <v>0</v>
      </c>
      <c r="D24" s="664">
        <f aca="true" t="shared" si="0" ref="D24:D34">SUM(B24*C24)</f>
        <v>0</v>
      </c>
      <c r="E24" s="584">
        <f>SUM(E23-D24)</f>
        <v>0</v>
      </c>
      <c r="F24" s="640">
        <f>IF(_XLL.EST.PAIR(B23),B23/2,(B23+1)/2)</f>
        <v>0</v>
      </c>
      <c r="G24" s="147"/>
      <c r="H24" s="167"/>
      <c r="I24" s="167"/>
      <c r="J24" s="149"/>
      <c r="K24" s="152"/>
      <c r="L24" s="131"/>
    </row>
    <row r="25" spans="1:12" ht="18" customHeight="1">
      <c r="A25" s="541" t="s">
        <v>171</v>
      </c>
      <c r="B25" s="585">
        <f>ROUNDDOWN(B24/2,0)</f>
        <v>0</v>
      </c>
      <c r="C25" s="674">
        <v>0</v>
      </c>
      <c r="D25" s="664">
        <f t="shared" si="0"/>
        <v>0</v>
      </c>
      <c r="E25" s="584">
        <f>SUM(E24-D25)</f>
        <v>0</v>
      </c>
      <c r="F25" s="586">
        <f>IF(_XLL.EST.PAIR(I7),SUM(B24/2,0),(SUM((B24+1)/2,0)))</f>
        <v>0</v>
      </c>
      <c r="G25" s="147"/>
      <c r="H25" s="167"/>
      <c r="I25" s="167"/>
      <c r="J25" s="149"/>
      <c r="K25" s="152"/>
      <c r="L25" s="131"/>
    </row>
    <row r="26" spans="1:12" ht="18" customHeight="1">
      <c r="A26" s="541" t="s">
        <v>96</v>
      </c>
      <c r="B26" s="582">
        <f>IF(F26&gt;=128,F26-128,IF(F26&gt;=64,F26-"64",IF(F26&gt;=32,F26-"32",IF(F26&gt;=16,F26-"16",IF(F26&gt;=8,F26-8,0)))))</f>
        <v>0</v>
      </c>
      <c r="C26" s="674">
        <v>0</v>
      </c>
      <c r="D26" s="664">
        <f t="shared" si="0"/>
        <v>0</v>
      </c>
      <c r="E26" s="584">
        <f aca="true" t="shared" si="1" ref="E26:E33">SUM(E25-D26)</f>
        <v>0</v>
      </c>
      <c r="F26" s="587">
        <f>ROUNDUP(F25,0)</f>
        <v>0</v>
      </c>
      <c r="G26" s="637"/>
      <c r="H26" s="168"/>
      <c r="I26" s="169"/>
      <c r="J26" s="547"/>
      <c r="K26" s="547"/>
      <c r="L26" s="131"/>
    </row>
    <row r="27" spans="1:12" ht="18" customHeight="1">
      <c r="A27" s="541" t="s">
        <v>97</v>
      </c>
      <c r="B27" s="582">
        <f>IF(F26-B26=127,128/2,0)</f>
        <v>0</v>
      </c>
      <c r="C27" s="674">
        <v>0</v>
      </c>
      <c r="D27" s="664">
        <f t="shared" si="0"/>
        <v>0</v>
      </c>
      <c r="E27" s="584">
        <f t="shared" si="1"/>
        <v>0</v>
      </c>
      <c r="F27" s="639"/>
      <c r="G27" s="637"/>
      <c r="H27" s="168"/>
      <c r="I27" s="169"/>
      <c r="J27" s="547"/>
      <c r="K27" s="206"/>
      <c r="L27" s="131"/>
    </row>
    <row r="28" spans="1:12" ht="18" customHeight="1">
      <c r="A28" s="541" t="s">
        <v>98</v>
      </c>
      <c r="B28" s="582">
        <f>IF(F26-B26=64,32,IF(B27=64,B27/2,0))</f>
        <v>0</v>
      </c>
      <c r="C28" s="674">
        <v>0</v>
      </c>
      <c r="D28" s="664">
        <f t="shared" si="0"/>
        <v>0</v>
      </c>
      <c r="E28" s="584">
        <f t="shared" si="1"/>
        <v>0</v>
      </c>
      <c r="F28" s="205"/>
      <c r="G28" s="638"/>
      <c r="H28" s="547"/>
      <c r="I28" s="547"/>
      <c r="J28" s="547"/>
      <c r="K28" s="547"/>
      <c r="L28" s="131"/>
    </row>
    <row r="29" spans="1:12" ht="18" customHeight="1">
      <c r="A29" s="542" t="s">
        <v>99</v>
      </c>
      <c r="B29" s="582">
        <f>IF(F26-B26=32,16,IF(B28=32,B28/2,0))</f>
        <v>0</v>
      </c>
      <c r="C29" s="674">
        <v>0</v>
      </c>
      <c r="D29" s="664">
        <f t="shared" si="0"/>
        <v>0</v>
      </c>
      <c r="E29" s="584">
        <f t="shared" si="1"/>
        <v>0</v>
      </c>
      <c r="F29" s="205"/>
      <c r="G29" s="638"/>
      <c r="H29" s="547"/>
      <c r="I29" s="547"/>
      <c r="J29" s="547"/>
      <c r="K29" s="547"/>
      <c r="L29" s="131"/>
    </row>
    <row r="30" spans="1:12" ht="18" customHeight="1">
      <c r="A30" s="542" t="s">
        <v>100</v>
      </c>
      <c r="B30" s="383">
        <f>IF(F26-B26=16,8,IF(B29=16,B29/2,0))</f>
        <v>0</v>
      </c>
      <c r="C30" s="675">
        <v>0</v>
      </c>
      <c r="D30" s="664">
        <f t="shared" si="0"/>
        <v>0</v>
      </c>
      <c r="E30" s="584">
        <f t="shared" si="1"/>
        <v>0</v>
      </c>
      <c r="F30" s="205"/>
      <c r="G30" s="150"/>
      <c r="H30" s="149"/>
      <c r="I30" s="149"/>
      <c r="J30" s="149"/>
      <c r="K30" s="152"/>
      <c r="L30" s="114"/>
    </row>
    <row r="31" spans="1:12" ht="18" customHeight="1">
      <c r="A31" s="542" t="s">
        <v>127</v>
      </c>
      <c r="B31" s="588">
        <f>IF(F26-B26=8,4,IF(B30=8,B30/2,0))</f>
        <v>0</v>
      </c>
      <c r="C31" s="674">
        <v>0</v>
      </c>
      <c r="D31" s="664">
        <f t="shared" si="0"/>
        <v>0</v>
      </c>
      <c r="E31" s="584">
        <f t="shared" si="1"/>
        <v>0</v>
      </c>
      <c r="F31" s="205"/>
      <c r="G31" s="150"/>
      <c r="H31" s="149"/>
      <c r="I31" s="149"/>
      <c r="J31" s="149"/>
      <c r="K31" s="152"/>
      <c r="L31" s="114"/>
    </row>
    <row r="32" spans="1:12" ht="18" customHeight="1">
      <c r="A32" s="542" t="s">
        <v>134</v>
      </c>
      <c r="B32" s="383">
        <v>2</v>
      </c>
      <c r="C32" s="674">
        <v>0</v>
      </c>
      <c r="D32" s="664">
        <f t="shared" si="0"/>
        <v>0</v>
      </c>
      <c r="E32" s="584">
        <f t="shared" si="1"/>
        <v>0</v>
      </c>
      <c r="F32" s="205"/>
      <c r="G32" s="727"/>
      <c r="H32" s="727"/>
      <c r="I32" s="176"/>
      <c r="J32" s="177"/>
      <c r="K32" s="178"/>
      <c r="L32" s="114"/>
    </row>
    <row r="33" spans="1:12" ht="18" customHeight="1">
      <c r="A33" s="543" t="s">
        <v>128</v>
      </c>
      <c r="B33" s="383">
        <v>1</v>
      </c>
      <c r="C33" s="674">
        <v>0</v>
      </c>
      <c r="D33" s="663">
        <f t="shared" si="0"/>
        <v>0</v>
      </c>
      <c r="E33" s="584">
        <f t="shared" si="1"/>
        <v>0</v>
      </c>
      <c r="F33" s="205"/>
      <c r="G33" s="728" t="s">
        <v>139</v>
      </c>
      <c r="H33" s="729"/>
      <c r="I33" s="732">
        <f>SUM(C34)</f>
        <v>0</v>
      </c>
      <c r="J33" s="734" t="s">
        <v>135</v>
      </c>
      <c r="K33" s="714">
        <f>SUM(H15)</f>
        <v>0</v>
      </c>
      <c r="L33" s="114"/>
    </row>
    <row r="34" spans="1:12" ht="18" customHeight="1">
      <c r="A34" s="589" t="s">
        <v>84</v>
      </c>
      <c r="B34" s="590">
        <v>1</v>
      </c>
      <c r="C34" s="591">
        <f>SUM(E33)</f>
        <v>0</v>
      </c>
      <c r="D34" s="592">
        <f t="shared" si="0"/>
        <v>0</v>
      </c>
      <c r="E34" s="593">
        <v>0</v>
      </c>
      <c r="F34" s="205"/>
      <c r="G34" s="730"/>
      <c r="H34" s="731"/>
      <c r="I34" s="733"/>
      <c r="J34" s="735"/>
      <c r="K34" s="715"/>
      <c r="L34" s="114"/>
    </row>
    <row r="35" spans="1:12" ht="18" customHeight="1">
      <c r="A35" s="716"/>
      <c r="B35" s="716"/>
      <c r="C35" s="716"/>
      <c r="D35" s="239">
        <f>SUM(D23:D34)</f>
        <v>0</v>
      </c>
      <c r="E35" s="171"/>
      <c r="F35" s="172"/>
      <c r="G35" s="717"/>
      <c r="H35" s="718"/>
      <c r="I35" s="718"/>
      <c r="J35" s="718"/>
      <c r="K35" s="718"/>
      <c r="L35" s="114"/>
    </row>
    <row r="36" spans="1:12" ht="18" customHeight="1">
      <c r="A36" s="706" t="s">
        <v>141</v>
      </c>
      <c r="B36" s="719" t="str">
        <f>IF(F12=3,"TRIPLETTES : 3 chèques de : ",IF(F12=2,"DOUBLETTES : 2 chèques de : ",IF(F12=1,"INDIVIDUEL : 1 chèque de : ","")))</f>
        <v>TRIPLETTES : 3 chèques de : </v>
      </c>
      <c r="C36" s="719"/>
      <c r="D36" s="704">
        <f>IF(F12=3,(C34)/3,IF(F12=2,(C34)/2,IF(F12=1,(C34)/1,0)))</f>
        <v>0</v>
      </c>
      <c r="E36" s="171"/>
      <c r="F36" s="207">
        <f>IF(I33&lt;=0.25*D35,0,1)</f>
        <v>0</v>
      </c>
      <c r="G36" s="208" t="s">
        <v>84</v>
      </c>
      <c r="H36" s="240">
        <f>SUM(C34)</f>
        <v>0</v>
      </c>
      <c r="I36" s="241" t="e">
        <f>SUM(H36/D35)</f>
        <v>#DIV/0!</v>
      </c>
      <c r="J36" s="720" t="str">
        <f>IF(F36=0,"Répartition correcte","Répartition incorrecte")</f>
        <v>Répartition correcte</v>
      </c>
      <c r="K36" s="720"/>
      <c r="L36" s="114"/>
    </row>
    <row r="37" spans="1:12" ht="18" customHeight="1">
      <c r="A37" s="707" t="s">
        <v>142</v>
      </c>
      <c r="B37" s="721" t="str">
        <f>IF(F12=3,"TRIPLETTES : 3 chèques de : ",IF(F12=2,"DOUBLETTES : 2 chèques de : ",IF(F12=1,"INDIVIDUEL : 1 chèque de : ","")))</f>
        <v>TRIPLETTES : 3 chèques de : </v>
      </c>
      <c r="C37" s="721"/>
      <c r="D37" s="705">
        <f>IF(F12=3,C33/3,IF(F12=2,C33/2,IF(F12=1,C33/1,0)))</f>
        <v>0</v>
      </c>
      <c r="E37" s="173"/>
      <c r="F37" s="207">
        <f>IF(H37&gt;=0.6*H36,0,1)</f>
        <v>0</v>
      </c>
      <c r="G37" s="209" t="s">
        <v>128</v>
      </c>
      <c r="H37" s="242">
        <f>SUM(C33)</f>
        <v>0</v>
      </c>
      <c r="I37" s="243" t="e">
        <f>SUM(H37/H36)</f>
        <v>#DIV/0!</v>
      </c>
      <c r="J37" s="720" t="str">
        <f>IF(F37=0,"Répartition correcte","Répartition incorrecte")</f>
        <v>Répartition correcte</v>
      </c>
      <c r="K37" s="720"/>
      <c r="L37" s="114"/>
    </row>
  </sheetData>
  <sheetProtection password="E574" sheet="1" objects="1" scenarios="1"/>
  <mergeCells count="42">
    <mergeCell ref="A17:G17"/>
    <mergeCell ref="A1:K1"/>
    <mergeCell ref="A2:B2"/>
    <mergeCell ref="C2:E2"/>
    <mergeCell ref="F2:H2"/>
    <mergeCell ref="J2:K2"/>
    <mergeCell ref="A3:B3"/>
    <mergeCell ref="C3:E3"/>
    <mergeCell ref="F3:H3"/>
    <mergeCell ref="A4:B4"/>
    <mergeCell ref="C4:E4"/>
    <mergeCell ref="A5:B5"/>
    <mergeCell ref="C5:E5"/>
    <mergeCell ref="A6:B6"/>
    <mergeCell ref="C6:E6"/>
    <mergeCell ref="F6:H6"/>
    <mergeCell ref="A7:B7"/>
    <mergeCell ref="C7:E7"/>
    <mergeCell ref="F7:H7"/>
    <mergeCell ref="A8:B8"/>
    <mergeCell ref="C8:E8"/>
    <mergeCell ref="F8:H8"/>
    <mergeCell ref="A10:J10"/>
    <mergeCell ref="A12:E12"/>
    <mergeCell ref="A13:G13"/>
    <mergeCell ref="A14:G14"/>
    <mergeCell ref="A15:F15"/>
    <mergeCell ref="A16:F16"/>
    <mergeCell ref="A19:J19"/>
    <mergeCell ref="A20:J20"/>
    <mergeCell ref="B21:D21"/>
    <mergeCell ref="G32:H32"/>
    <mergeCell ref="G33:H34"/>
    <mergeCell ref="I33:I34"/>
    <mergeCell ref="J33:J34"/>
    <mergeCell ref="K33:K34"/>
    <mergeCell ref="A35:C35"/>
    <mergeCell ref="G35:K35"/>
    <mergeCell ref="B36:C36"/>
    <mergeCell ref="J36:K36"/>
    <mergeCell ref="B37:C37"/>
    <mergeCell ref="J37:K37"/>
  </mergeCells>
  <conditionalFormatting sqref="C8:E8">
    <cfRule type="cellIs" priority="10" dxfId="130" operator="between" stopIfTrue="1">
      <formula>"A"</formula>
      <formula>"Z"</formula>
    </cfRule>
  </conditionalFormatting>
  <conditionalFormatting sqref="I35">
    <cfRule type="expression" priority="33" dxfId="131" stopIfTrue="1">
      <formula>$G$33=0</formula>
    </cfRule>
    <cfRule type="expression" priority="34" dxfId="132" stopIfTrue="1">
      <formula>$G$33=1</formula>
    </cfRule>
  </conditionalFormatting>
  <conditionalFormatting sqref="H36">
    <cfRule type="cellIs" priority="28" dxfId="133" operator="greaterThanOrEqual">
      <formula>"H13"</formula>
    </cfRule>
    <cfRule type="cellIs" priority="29" dxfId="134" operator="greaterThan">
      <formula>"K29"</formula>
    </cfRule>
    <cfRule type="cellIs" priority="30" dxfId="133" operator="greaterThan">
      <formula>"K29"</formula>
    </cfRule>
    <cfRule type="cellIs" priority="32" dxfId="133" operator="greaterThan">
      <formula>"25%*D31"</formula>
    </cfRule>
  </conditionalFormatting>
  <conditionalFormatting sqref="I33:I34">
    <cfRule type="cellIs" priority="31" dxfId="131" operator="greaterThan">
      <formula>"K29"</formula>
    </cfRule>
  </conditionalFormatting>
  <conditionalFormatting sqref="J36:K36">
    <cfRule type="containsText" priority="26" dxfId="130" operator="containsText" stopIfTrue="1" text="répartition incorrecte">
      <formula>NOT(ISERROR(SEARCH("répartition incorrecte",J36)))</formula>
    </cfRule>
    <cfRule type="containsText" priority="27" dxfId="135" operator="containsText" stopIfTrue="1" text="répartition correcte">
      <formula>NOT(ISERROR(SEARCH("répartition correcte",J36)))</formula>
    </cfRule>
  </conditionalFormatting>
  <conditionalFormatting sqref="J37:K37">
    <cfRule type="containsText" priority="24" dxfId="135" operator="containsText" stopIfTrue="1" text="répartition correcte">
      <formula>NOT(ISERROR(SEARCH("répartition correcte",J37)))</formula>
    </cfRule>
    <cfRule type="containsText" priority="25" dxfId="130" operator="containsText" stopIfTrue="1" text="répartition incorrecte">
      <formula>NOT(ISERROR(SEARCH("répartition incorrecte",J37)))</formula>
    </cfRule>
  </conditionalFormatting>
  <conditionalFormatting sqref="I36">
    <cfRule type="cellIs" priority="17" dxfId="135" operator="lessThan" stopIfTrue="1">
      <formula>0.25</formula>
    </cfRule>
    <cfRule type="cellIs" priority="18" dxfId="130" operator="greaterThan" stopIfTrue="1">
      <formula>0.2499</formula>
    </cfRule>
    <cfRule type="cellIs" priority="22" dxfId="135" operator="lessThan" stopIfTrue="1">
      <formula>0.25</formula>
    </cfRule>
    <cfRule type="cellIs" priority="23" dxfId="130" operator="greaterThan" stopIfTrue="1">
      <formula>"24,99%"</formula>
    </cfRule>
  </conditionalFormatting>
  <conditionalFormatting sqref="I37">
    <cfRule type="cellIs" priority="19" dxfId="130" operator="lessThan" stopIfTrue="1">
      <formula>0.6</formula>
    </cfRule>
    <cfRule type="cellIs" priority="20" dxfId="135" operator="greaterThan" stopIfTrue="1">
      <formula>0.5999</formula>
    </cfRule>
    <cfRule type="cellIs" priority="21" dxfId="135" operator="greaterThan" stopIfTrue="1">
      <formula>"59,99%"</formula>
    </cfRule>
  </conditionalFormatting>
  <conditionalFormatting sqref="C2:E2">
    <cfRule type="cellIs" priority="16" dxfId="130" operator="between" stopIfTrue="1">
      <formula>"A"</formula>
      <formula>"Z"</formula>
    </cfRule>
  </conditionalFormatting>
  <conditionalFormatting sqref="C3:E3">
    <cfRule type="cellIs" priority="15" dxfId="130" operator="greaterThan" stopIfTrue="1">
      <formula>0</formula>
    </cfRule>
  </conditionalFormatting>
  <conditionalFormatting sqref="C4:E4">
    <cfRule type="cellIs" priority="14" dxfId="130" operator="greaterThan" stopIfTrue="1">
      <formula>0</formula>
    </cfRule>
  </conditionalFormatting>
  <conditionalFormatting sqref="C5:E5">
    <cfRule type="cellIs" priority="13" dxfId="130" operator="greaterThan" stopIfTrue="1">
      <formula>0</formula>
    </cfRule>
  </conditionalFormatting>
  <conditionalFormatting sqref="C6:E6">
    <cfRule type="cellIs" priority="12" dxfId="130" operator="greaterThan" stopIfTrue="1">
      <formula>0</formula>
    </cfRule>
  </conditionalFormatting>
  <conditionalFormatting sqref="C7:E7">
    <cfRule type="cellIs" priority="11" dxfId="130" operator="between" stopIfTrue="1">
      <formula>"A"</formula>
      <formula>"Z"</formula>
    </cfRule>
  </conditionalFormatting>
  <conditionalFormatting sqref="C26">
    <cfRule type="expression" priority="9" dxfId="0" stopIfTrue="1">
      <formula>B26&gt;0</formula>
    </cfRule>
  </conditionalFormatting>
  <conditionalFormatting sqref="C25">
    <cfRule type="expression" priority="8" dxfId="0" stopIfTrue="1">
      <formula>B25&gt;0</formula>
    </cfRule>
  </conditionalFormatting>
  <conditionalFormatting sqref="C27">
    <cfRule type="expression" priority="7" dxfId="0" stopIfTrue="1">
      <formula>B27&gt;0</formula>
    </cfRule>
  </conditionalFormatting>
  <conditionalFormatting sqref="C28">
    <cfRule type="expression" priority="6" dxfId="0" stopIfTrue="1">
      <formula>B28&gt;0</formula>
    </cfRule>
  </conditionalFormatting>
  <conditionalFormatting sqref="C29">
    <cfRule type="expression" priority="5" dxfId="0" stopIfTrue="1">
      <formula>B29&gt;0</formula>
    </cfRule>
  </conditionalFormatting>
  <conditionalFormatting sqref="C30">
    <cfRule type="expression" priority="4" dxfId="0" stopIfTrue="1">
      <formula>B30&gt;0</formula>
    </cfRule>
  </conditionalFormatting>
  <conditionalFormatting sqref="C31">
    <cfRule type="expression" priority="3" dxfId="0" stopIfTrue="1">
      <formula>B31&gt;0</formula>
    </cfRule>
  </conditionalFormatting>
  <conditionalFormatting sqref="C32">
    <cfRule type="expression" priority="2" dxfId="0" stopIfTrue="1">
      <formula>B32&gt;0</formula>
    </cfRule>
  </conditionalFormatting>
  <conditionalFormatting sqref="C33">
    <cfRule type="expression" priority="1" dxfId="0" stopIfTrue="1">
      <formula>B33&gt;0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35.7109375" style="131" customWidth="1"/>
    <col min="2" max="3" width="21.7109375" style="131" customWidth="1"/>
    <col min="4" max="5" width="25.7109375" style="131" customWidth="1"/>
    <col min="6" max="16384" width="11.421875" style="131" customWidth="1"/>
  </cols>
  <sheetData>
    <row r="1" spans="1:5" ht="23.25">
      <c r="A1" s="792" t="s">
        <v>149</v>
      </c>
      <c r="B1" s="792"/>
      <c r="C1" s="792"/>
      <c r="D1" s="792"/>
      <c r="E1" s="792"/>
    </row>
    <row r="2" spans="1:5" ht="21.75" customHeight="1">
      <c r="A2" s="180" t="s">
        <v>104</v>
      </c>
      <c r="B2" s="793">
        <f>IF('ED PP C 4P'!C2=0,"",'ED PP C 4P'!C2)</f>
      </c>
      <c r="C2" s="794"/>
      <c r="D2" s="795"/>
      <c r="E2" s="796"/>
    </row>
    <row r="3" spans="1:5" ht="21.75" customHeight="1">
      <c r="A3" s="181" t="s">
        <v>146</v>
      </c>
      <c r="B3" s="793">
        <f>IF('ED PP C 4P'!C3=0,"",'ED PP C 4P'!C3)</f>
      </c>
      <c r="C3" s="794"/>
      <c r="D3" s="797"/>
      <c r="E3" s="798"/>
    </row>
    <row r="4" spans="1:5" ht="21.75" customHeight="1">
      <c r="A4" s="181" t="s">
        <v>144</v>
      </c>
      <c r="B4" s="793">
        <f>IF('ED PP C 4P'!C4=0,"",'ED PP C 4P'!C4)</f>
      </c>
      <c r="C4" s="801"/>
      <c r="D4" s="797"/>
      <c r="E4" s="798"/>
    </row>
    <row r="5" spans="1:5" ht="21.75" customHeight="1">
      <c r="A5" s="181" t="s">
        <v>145</v>
      </c>
      <c r="B5" s="793">
        <f>IF('ED PP C 4P'!C5=0,"",'ED PP C 4P'!C5)</f>
      </c>
      <c r="C5" s="801"/>
      <c r="D5" s="797"/>
      <c r="E5" s="798"/>
    </row>
    <row r="6" spans="1:5" ht="21.75" customHeight="1">
      <c r="A6" s="181" t="s">
        <v>88</v>
      </c>
      <c r="B6" s="793">
        <f>IF('ED PP C 4P'!C6=0,"",'ED PP C 4P'!C6)</f>
      </c>
      <c r="C6" s="794"/>
      <c r="D6" s="797"/>
      <c r="E6" s="798"/>
    </row>
    <row r="7" spans="1:5" ht="21.75" customHeight="1">
      <c r="A7" s="182" t="s">
        <v>67</v>
      </c>
      <c r="B7" s="802">
        <f>IF('ED PP C 4P'!C7=0,"",'ED PP C 4P'!C7)</f>
      </c>
      <c r="C7" s="794"/>
      <c r="D7" s="799"/>
      <c r="E7" s="800"/>
    </row>
    <row r="8" spans="1:5" ht="4.5" customHeight="1">
      <c r="A8" s="182"/>
      <c r="B8" s="183"/>
      <c r="C8" s="183"/>
      <c r="D8" s="194"/>
      <c r="E8" s="195"/>
    </row>
    <row r="9" spans="1:5" ht="24.75" customHeight="1">
      <c r="A9" s="183" t="s">
        <v>136</v>
      </c>
      <c r="B9" s="183" t="s">
        <v>106</v>
      </c>
      <c r="C9" s="183" t="s">
        <v>41</v>
      </c>
      <c r="D9" s="783" t="s">
        <v>131</v>
      </c>
      <c r="E9" s="784"/>
    </row>
    <row r="10" spans="1:5" ht="24.75" customHeight="1">
      <c r="A10" s="656">
        <f>SUM('ED PP C 4P'!I6)</f>
        <v>0</v>
      </c>
      <c r="B10" s="292">
        <f>SUM('ED PP C 4P'!J6)</f>
        <v>0</v>
      </c>
      <c r="C10" s="293">
        <f>SUM('ED PP C 4P'!K6)</f>
        <v>0</v>
      </c>
      <c r="D10" s="785" t="s">
        <v>137</v>
      </c>
      <c r="E10" s="786"/>
    </row>
    <row r="11" spans="1:5" ht="24.75" customHeight="1">
      <c r="A11" s="183" t="s">
        <v>107</v>
      </c>
      <c r="B11" s="787">
        <f>SUM('ED PP C 4P'!I2)</f>
        <v>0</v>
      </c>
      <c r="C11" s="788"/>
      <c r="D11" s="180" t="s">
        <v>84</v>
      </c>
      <c r="E11" s="256" t="e">
        <f>C27/B12</f>
        <v>#DIV/0!</v>
      </c>
    </row>
    <row r="12" spans="1:5" ht="24.75" customHeight="1">
      <c r="A12" s="184" t="s">
        <v>108</v>
      </c>
      <c r="B12" s="787">
        <f>SUM('ED PP C 4P'!K7)</f>
        <v>0</v>
      </c>
      <c r="C12" s="788"/>
      <c r="D12" s="180" t="s">
        <v>128</v>
      </c>
      <c r="E12" s="257" t="e">
        <f>C26/C27</f>
        <v>#DIV/0!</v>
      </c>
    </row>
    <row r="13" spans="1:5" ht="4.5" customHeight="1">
      <c r="A13" s="185"/>
      <c r="B13" s="186"/>
      <c r="C13" s="186"/>
      <c r="D13" s="187"/>
      <c r="E13" s="188"/>
    </row>
    <row r="14" spans="1:5" ht="23.25">
      <c r="A14" s="789" t="s">
        <v>109</v>
      </c>
      <c r="B14" s="790"/>
      <c r="C14" s="790"/>
      <c r="D14" s="790"/>
      <c r="E14" s="791"/>
    </row>
    <row r="15" spans="1:5" ht="42">
      <c r="A15" s="189" t="s">
        <v>110</v>
      </c>
      <c r="B15" s="199" t="s">
        <v>111</v>
      </c>
      <c r="C15" s="199" t="s">
        <v>92</v>
      </c>
      <c r="D15" s="199" t="s">
        <v>138</v>
      </c>
      <c r="E15" s="212" t="s">
        <v>140</v>
      </c>
    </row>
    <row r="16" spans="1:5" ht="18.75" customHeight="1">
      <c r="A16" s="183" t="s">
        <v>133</v>
      </c>
      <c r="B16" s="294">
        <f>('ED PP C 4P'!B23)</f>
        <v>0</v>
      </c>
      <c r="C16" s="295">
        <f>SUM('ED PP C 4P'!C23)</f>
        <v>0</v>
      </c>
      <c r="D16" s="295">
        <f>SUM('ED PP C 4P'!D23)</f>
        <v>0</v>
      </c>
      <c r="E16" s="296">
        <f>SUM('ED PP C 4P'!E23)</f>
        <v>0</v>
      </c>
    </row>
    <row r="17" spans="1:5" ht="18.75">
      <c r="A17" s="183" t="s">
        <v>115</v>
      </c>
      <c r="B17" s="294">
        <f>('ED PP C 4P'!B24)</f>
        <v>0</v>
      </c>
      <c r="C17" s="295">
        <f>SUM('ED PP C 4P'!C24)</f>
        <v>0</v>
      </c>
      <c r="D17" s="295">
        <f>SUM('ED PP C 4P'!D24)</f>
        <v>0</v>
      </c>
      <c r="E17" s="296">
        <f>SUM('ED PP C 4P'!E24)</f>
        <v>0</v>
      </c>
    </row>
    <row r="18" spans="1:5" ht="18.75">
      <c r="A18" s="183" t="s">
        <v>171</v>
      </c>
      <c r="B18" s="294">
        <f>('ED PP C 4P'!B25)</f>
        <v>0</v>
      </c>
      <c r="C18" s="295">
        <f>SUM('ED PP C 4P'!C25)</f>
        <v>0</v>
      </c>
      <c r="D18" s="295">
        <f>SUM('ED PP C 4P'!D25)</f>
        <v>0</v>
      </c>
      <c r="E18" s="296">
        <f>SUM('ED PP C 4P'!E25)</f>
        <v>0</v>
      </c>
    </row>
    <row r="19" spans="1:5" ht="18.75">
      <c r="A19" s="183" t="s">
        <v>96</v>
      </c>
      <c r="B19" s="294">
        <f>('ED PP C 4P'!B26)</f>
        <v>0</v>
      </c>
      <c r="C19" s="295">
        <f>SUM('ED PP C 4P'!C26)</f>
        <v>0</v>
      </c>
      <c r="D19" s="295">
        <f>SUM('ED PP C 4P'!D26)</f>
        <v>0</v>
      </c>
      <c r="E19" s="296">
        <f>SUM('ED PP C 4P'!E26)</f>
        <v>0</v>
      </c>
    </row>
    <row r="20" spans="1:5" ht="18.75">
      <c r="A20" s="183" t="s">
        <v>97</v>
      </c>
      <c r="B20" s="294">
        <f>('ED PP C 4P'!B27)</f>
        <v>0</v>
      </c>
      <c r="C20" s="295">
        <f>SUM('ED PP C 4P'!C27)</f>
        <v>0</v>
      </c>
      <c r="D20" s="295">
        <f>SUM('ED PP C 4P'!D27)</f>
        <v>0</v>
      </c>
      <c r="E20" s="296">
        <f>SUM('ED PP C 4P'!E27)</f>
        <v>0</v>
      </c>
    </row>
    <row r="21" spans="1:5" ht="18.75">
      <c r="A21" s="183" t="s">
        <v>98</v>
      </c>
      <c r="B21" s="294">
        <f>('ED PP C 4P'!B28)</f>
        <v>0</v>
      </c>
      <c r="C21" s="295">
        <f>SUM('ED PP C 4P'!C28)</f>
        <v>0</v>
      </c>
      <c r="D21" s="295">
        <f>SUM('ED PP C 4P'!D28)</f>
        <v>0</v>
      </c>
      <c r="E21" s="296">
        <f>SUM('ED PP C 4P'!E28)</f>
        <v>0</v>
      </c>
    </row>
    <row r="22" spans="1:5" ht="18.75">
      <c r="A22" s="125" t="s">
        <v>99</v>
      </c>
      <c r="B22" s="294">
        <f>('ED PP C 4P'!B29)</f>
        <v>0</v>
      </c>
      <c r="C22" s="295">
        <f>SUM('ED PP C 4P'!C29)</f>
        <v>0</v>
      </c>
      <c r="D22" s="295">
        <f>SUM('ED PP C 4P'!D29)</f>
        <v>0</v>
      </c>
      <c r="E22" s="296">
        <f>SUM('ED PP C 4P'!E29)</f>
        <v>0</v>
      </c>
    </row>
    <row r="23" spans="1:5" ht="18.75">
      <c r="A23" s="125" t="s">
        <v>100</v>
      </c>
      <c r="B23" s="294">
        <f>('ED PP C 4P'!B30)</f>
        <v>0</v>
      </c>
      <c r="C23" s="295">
        <f>SUM('ED PP C 4P'!C30)</f>
        <v>0</v>
      </c>
      <c r="D23" s="295">
        <f>SUM('ED PP C 4P'!D30)</f>
        <v>0</v>
      </c>
      <c r="E23" s="296">
        <f>SUM('ED PP C 4P'!E30)</f>
        <v>0</v>
      </c>
    </row>
    <row r="24" spans="1:5" ht="18.75">
      <c r="A24" s="125" t="s">
        <v>127</v>
      </c>
      <c r="B24" s="294">
        <f>('ED PP C 4P'!B31)</f>
        <v>0</v>
      </c>
      <c r="C24" s="295">
        <f>SUM('ED PP C 4P'!C31)</f>
        <v>0</v>
      </c>
      <c r="D24" s="295">
        <f>SUM('ED PP C 4P'!D31)</f>
        <v>0</v>
      </c>
      <c r="E24" s="296">
        <f>SUM('ED PP C 4P'!E31)</f>
        <v>0</v>
      </c>
    </row>
    <row r="25" spans="1:5" ht="18.75">
      <c r="A25" s="125" t="s">
        <v>134</v>
      </c>
      <c r="B25" s="294">
        <f>('ED PP C 4P'!B32)</f>
        <v>2</v>
      </c>
      <c r="C25" s="295">
        <f>SUM('ED PP C 4P'!C32)</f>
        <v>0</v>
      </c>
      <c r="D25" s="295">
        <f>SUM('ED PP C 4P'!D32)</f>
        <v>0</v>
      </c>
      <c r="E25" s="296">
        <f>SUM('ED PP C 4P'!E32)</f>
        <v>0</v>
      </c>
    </row>
    <row r="26" spans="1:5" ht="18.75">
      <c r="A26" s="125" t="s">
        <v>128</v>
      </c>
      <c r="B26" s="294">
        <f>('ED PP C 4P'!B33)</f>
        <v>1</v>
      </c>
      <c r="C26" s="295">
        <f>SUM('ED PP C 4P'!C33)</f>
        <v>0</v>
      </c>
      <c r="D26" s="295">
        <f>SUM('ED PP C 4P'!D33)</f>
        <v>0</v>
      </c>
      <c r="E26" s="296">
        <f>SUM('ED PP C 4P'!E33)</f>
        <v>0</v>
      </c>
    </row>
    <row r="27" spans="1:5" ht="18.75">
      <c r="A27" s="125" t="s">
        <v>84</v>
      </c>
      <c r="B27" s="294">
        <f>('ED PP C 4P'!B34)</f>
        <v>1</v>
      </c>
      <c r="C27" s="295">
        <f>SUM('ED PP C 4P'!C34)</f>
        <v>0</v>
      </c>
      <c r="D27" s="295">
        <f>SUM('ED PP C 4P'!D34)</f>
        <v>0</v>
      </c>
      <c r="E27" s="296">
        <f>SUM('ED PP C 4P'!E34)</f>
        <v>0</v>
      </c>
    </row>
    <row r="28" spans="1:5" ht="18.75">
      <c r="A28" s="594"/>
      <c r="B28" s="326"/>
      <c r="C28" s="651" t="s">
        <v>178</v>
      </c>
      <c r="D28" s="652">
        <f>SUM(D16:D27)</f>
        <v>0</v>
      </c>
      <c r="E28" s="327">
        <v>8</v>
      </c>
    </row>
    <row r="29" spans="1:5" ht="19.5" customHeight="1">
      <c r="A29" s="213" t="s">
        <v>141</v>
      </c>
      <c r="B29" s="595" t="s">
        <v>173</v>
      </c>
      <c r="C29" s="299">
        <f>SUM('ED PP C 4P'!D36)</f>
        <v>0</v>
      </c>
      <c r="D29" s="653"/>
      <c r="E29" s="654"/>
    </row>
    <row r="30" spans="1:5" ht="19.5" customHeight="1">
      <c r="A30" s="214" t="s">
        <v>142</v>
      </c>
      <c r="B30" s="595" t="s">
        <v>173</v>
      </c>
      <c r="C30" s="299">
        <f>SUM('ED PP C 4P'!D37)</f>
        <v>0</v>
      </c>
      <c r="D30" s="655"/>
      <c r="E30" s="167"/>
    </row>
    <row r="31" spans="1:5" ht="15">
      <c r="A31" s="193"/>
      <c r="B31" s="179"/>
      <c r="C31" s="179"/>
      <c r="D31" s="192"/>
      <c r="E31" s="179"/>
    </row>
    <row r="32" spans="1:5" ht="15">
      <c r="A32" s="193"/>
      <c r="B32" s="179"/>
      <c r="C32" s="179"/>
      <c r="D32" s="192"/>
      <c r="E32" s="179"/>
    </row>
  </sheetData>
  <sheetProtection password="E574" sheet="1" objects="1" scenarios="1"/>
  <mergeCells count="13">
    <mergeCell ref="B5:C5"/>
    <mergeCell ref="B6:C6"/>
    <mergeCell ref="B7:C7"/>
    <mergeCell ref="D9:E9"/>
    <mergeCell ref="D10:E10"/>
    <mergeCell ref="B11:C11"/>
    <mergeCell ref="B12:C12"/>
    <mergeCell ref="A14:E14"/>
    <mergeCell ref="A1:E1"/>
    <mergeCell ref="B2:C2"/>
    <mergeCell ref="D2:E7"/>
    <mergeCell ref="B3:C3"/>
    <mergeCell ref="B4:C4"/>
  </mergeCell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85" r:id="rId2"/>
  <headerFooter>
    <oddHeader>&amp;CNATIONAUX JEU PROVENCAL - ELIMINATION DIRECTE - PARTIE PERDUE - CADRAGE APRES 3&amp;Xème&amp;X PARTIE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7"/>
  <sheetViews>
    <sheetView showGridLines="0" zoomScalePageLayoutView="0" workbookViewId="0" topLeftCell="A1">
      <selection activeCell="A1" sqref="A1:A3"/>
    </sheetView>
  </sheetViews>
  <sheetFormatPr defaultColWidth="14.7109375" defaultRowHeight="18" customHeight="1"/>
  <cols>
    <col min="1" max="1" width="15.28125" style="132" customWidth="1"/>
    <col min="2" max="2" width="23.7109375" style="559" customWidth="1"/>
    <col min="3" max="3" width="31.421875" style="132" customWidth="1"/>
    <col min="4" max="4" width="16.140625" style="559" customWidth="1"/>
    <col min="5" max="6" width="11.140625" style="132" customWidth="1"/>
    <col min="7" max="7" width="23.140625" style="132" customWidth="1"/>
    <col min="8" max="16384" width="14.7109375" style="132" customWidth="1"/>
  </cols>
  <sheetData>
    <row r="1" spans="1:12" ht="21.75" customHeight="1">
      <c r="A1" s="947"/>
      <c r="B1" s="948" t="s">
        <v>174</v>
      </c>
      <c r="C1" s="948"/>
      <c r="D1" s="948"/>
      <c r="E1" s="948"/>
      <c r="F1" s="948"/>
      <c r="G1" s="12"/>
      <c r="H1" s="12"/>
      <c r="I1" s="12"/>
      <c r="J1" s="12"/>
      <c r="K1" s="12"/>
      <c r="L1" s="12"/>
    </row>
    <row r="2" spans="1:12" ht="21.75" customHeight="1">
      <c r="A2" s="947"/>
      <c r="B2" s="949" t="s">
        <v>61</v>
      </c>
      <c r="C2" s="949"/>
      <c r="D2" s="949"/>
      <c r="E2" s="949"/>
      <c r="F2" s="949"/>
      <c r="G2" s="13"/>
      <c r="H2" s="13"/>
      <c r="I2" s="13"/>
      <c r="J2" s="13"/>
      <c r="K2" s="13"/>
      <c r="L2" s="13"/>
    </row>
    <row r="3" spans="1:12" ht="21.75" customHeight="1">
      <c r="A3" s="947"/>
      <c r="B3" s="949" t="s">
        <v>0</v>
      </c>
      <c r="C3" s="949"/>
      <c r="D3" s="949"/>
      <c r="E3" s="949"/>
      <c r="F3" s="949"/>
      <c r="G3" s="14"/>
      <c r="H3" s="14"/>
      <c r="I3" s="14"/>
      <c r="J3" s="14"/>
      <c r="K3" s="14"/>
      <c r="L3" s="14"/>
    </row>
    <row r="4" spans="1:12" ht="9" customHeight="1">
      <c r="A4" s="570"/>
      <c r="B4" s="571"/>
      <c r="C4" s="571"/>
      <c r="D4" s="571"/>
      <c r="E4" s="571"/>
      <c r="F4" s="571"/>
      <c r="G4" s="14"/>
      <c r="H4" s="14"/>
      <c r="I4" s="14"/>
      <c r="J4" s="14"/>
      <c r="K4" s="14"/>
      <c r="L4" s="14"/>
    </row>
    <row r="5" spans="1:12" ht="24.75" customHeight="1">
      <c r="A5" s="950" t="s">
        <v>124</v>
      </c>
      <c r="B5" s="950"/>
      <c r="C5" s="950"/>
      <c r="D5" s="950"/>
      <c r="E5" s="950"/>
      <c r="F5" s="950"/>
      <c r="G5" s="15"/>
      <c r="H5" s="15"/>
      <c r="I5" s="15"/>
      <c r="J5" s="15"/>
      <c r="K5" s="15"/>
      <c r="L5" s="15"/>
    </row>
    <row r="6" spans="1:12" ht="18" customHeight="1">
      <c r="A6" s="951" t="s">
        <v>154</v>
      </c>
      <c r="B6" s="952"/>
      <c r="C6" s="952"/>
      <c r="D6" s="952"/>
      <c r="E6" s="952"/>
      <c r="F6" s="953"/>
      <c r="G6" s="15"/>
      <c r="H6" s="15"/>
      <c r="I6" s="15"/>
      <c r="J6" s="15"/>
      <c r="K6" s="15"/>
      <c r="L6" s="15"/>
    </row>
    <row r="7" spans="1:6" ht="18" customHeight="1">
      <c r="A7" s="571"/>
      <c r="B7" s="936" t="s">
        <v>150</v>
      </c>
      <c r="C7" s="224" t="s">
        <v>58</v>
      </c>
      <c r="D7" s="643">
        <f>IF('ED PP C 4P'!C4=0,"",'ED PP C 4P'!C4)</f>
      </c>
      <c r="E7" s="132" t="s">
        <v>9</v>
      </c>
      <c r="F7" s="144"/>
    </row>
    <row r="8" spans="1:6" ht="18" customHeight="1">
      <c r="A8" s="571"/>
      <c r="B8" s="835"/>
      <c r="C8" s="224" t="s">
        <v>56</v>
      </c>
      <c r="D8" s="262">
        <f>IF('ED PP C 4P'!C3=0,"",'ED PP C 4P'!C3)</f>
      </c>
      <c r="E8" s="136" t="s">
        <v>9</v>
      </c>
      <c r="F8" s="144"/>
    </row>
    <row r="9" spans="1:5" ht="18" customHeight="1">
      <c r="A9" s="571"/>
      <c r="B9" s="835"/>
      <c r="C9" s="224" t="s">
        <v>8</v>
      </c>
      <c r="D9" s="262">
        <f>IF('ED PP C 4P'!C6=0,"",'ED PP C 4P'!C6)</f>
      </c>
      <c r="E9" s="136" t="s">
        <v>9</v>
      </c>
    </row>
    <row r="10" spans="1:5" ht="18" customHeight="1">
      <c r="A10" s="571"/>
      <c r="B10" s="835"/>
      <c r="C10" s="224" t="s">
        <v>69</v>
      </c>
      <c r="D10" s="262">
        <f>IF('ED PP C 4P'!C5=0,"",'ED PP C 4P'!C5)</f>
      </c>
      <c r="E10" s="136" t="s">
        <v>9</v>
      </c>
    </row>
    <row r="11" spans="1:5" ht="9" customHeight="1">
      <c r="A11" s="937"/>
      <c r="B11" s="937"/>
      <c r="C11" s="937"/>
      <c r="D11" s="16"/>
      <c r="E11" s="17"/>
    </row>
    <row r="12" spans="1:6" ht="18" customHeight="1">
      <c r="A12" s="938" t="s">
        <v>68</v>
      </c>
      <c r="B12" s="939"/>
      <c r="C12" s="421"/>
      <c r="D12" s="71" t="s">
        <v>67</v>
      </c>
      <c r="E12" s="940">
        <f>IF('ED PP C 4P'!C7=0,"",'ED PP C 4P'!C7)</f>
      </c>
      <c r="F12" s="941"/>
    </row>
    <row r="13" spans="1:7" ht="18" customHeight="1">
      <c r="A13" s="942" t="s">
        <v>54</v>
      </c>
      <c r="B13" s="943"/>
      <c r="C13" s="943"/>
      <c r="D13" s="944"/>
      <c r="E13" s="945"/>
      <c r="F13" s="946"/>
      <c r="G13" s="18"/>
    </row>
    <row r="14" spans="1:7" ht="18" customHeight="1">
      <c r="A14" s="229"/>
      <c r="B14" s="26" t="s">
        <v>81</v>
      </c>
      <c r="C14" s="63" t="s">
        <v>51</v>
      </c>
      <c r="D14" s="926" t="s">
        <v>66</v>
      </c>
      <c r="E14" s="927"/>
      <c r="F14" s="928"/>
      <c r="G14" s="18"/>
    </row>
    <row r="15" spans="1:7" ht="18" customHeight="1">
      <c r="A15" s="27" t="s">
        <v>52</v>
      </c>
      <c r="B15" s="422"/>
      <c r="C15" s="642">
        <f>IF('ED PP C 4P'!C2=0,"",'ED PP C 4P'!C2)</f>
      </c>
      <c r="D15" s="831"/>
      <c r="E15" s="929"/>
      <c r="F15" s="930"/>
      <c r="G15" s="18"/>
    </row>
    <row r="16" spans="1:6" ht="18" customHeight="1">
      <c r="A16" s="27" t="s">
        <v>53</v>
      </c>
      <c r="B16" s="423"/>
      <c r="C16" s="424"/>
      <c r="D16" s="831"/>
      <c r="E16" s="929"/>
      <c r="F16" s="930"/>
    </row>
    <row r="17" spans="1:6" ht="18" customHeight="1">
      <c r="A17" s="27" t="s">
        <v>40</v>
      </c>
      <c r="B17" s="422"/>
      <c r="C17" s="261">
        <f>IF('ED PP C 4P'!C8=0,"",'ED PP C 4P'!C8)</f>
      </c>
      <c r="D17" s="831"/>
      <c r="E17" s="931"/>
      <c r="F17" s="832"/>
    </row>
    <row r="18" spans="1:6" ht="18" customHeight="1">
      <c r="A18" s="932" t="s">
        <v>72</v>
      </c>
      <c r="B18" s="933"/>
      <c r="C18" s="934"/>
      <c r="D18" s="935"/>
      <c r="E18" s="934"/>
      <c r="F18" s="935"/>
    </row>
    <row r="19" spans="1:4" ht="18" customHeight="1">
      <c r="A19" s="912" t="s">
        <v>156</v>
      </c>
      <c r="B19" s="913"/>
      <c r="C19" s="913"/>
      <c r="D19" s="914"/>
    </row>
    <row r="20" spans="1:4" ht="18" customHeight="1">
      <c r="A20" s="84" t="s">
        <v>119</v>
      </c>
      <c r="B20" s="262" t="str">
        <f>IF('ED PP C 4P'!F12=3,"X","")</f>
        <v>X</v>
      </c>
      <c r="C20" s="78" t="s">
        <v>75</v>
      </c>
      <c r="D20" s="425"/>
    </row>
    <row r="21" spans="1:4" ht="18" customHeight="1">
      <c r="A21" s="84" t="s">
        <v>120</v>
      </c>
      <c r="B21" s="262">
        <f>IF('ED PP C 4P'!F12=2,"X","")</f>
      </c>
      <c r="C21" s="133" t="s">
        <v>121</v>
      </c>
      <c r="D21" s="425"/>
    </row>
    <row r="22" spans="1:4" ht="18" customHeight="1">
      <c r="A22" s="84" t="s">
        <v>77</v>
      </c>
      <c r="B22" s="262">
        <f>IF('ED PP C 4P'!F12=1,"X","")</f>
      </c>
      <c r="C22" s="78" t="s">
        <v>65</v>
      </c>
      <c r="D22" s="425"/>
    </row>
    <row r="23" spans="1:4" ht="18" customHeight="1">
      <c r="A23" s="84"/>
      <c r="B23" s="262"/>
      <c r="C23" s="78" t="s">
        <v>78</v>
      </c>
      <c r="D23" s="425"/>
    </row>
    <row r="24" spans="1:4" ht="3.75" customHeight="1">
      <c r="A24" s="82"/>
      <c r="B24" s="80"/>
      <c r="C24" s="81"/>
      <c r="D24" s="80"/>
    </row>
    <row r="25" spans="1:3" ht="17.25" customHeight="1">
      <c r="A25" s="915"/>
      <c r="B25" s="915"/>
      <c r="C25" s="1"/>
    </row>
    <row r="26" spans="1:5" ht="18" customHeight="1">
      <c r="A26" s="916" t="s">
        <v>10</v>
      </c>
      <c r="B26" s="917"/>
      <c r="C26" s="918" t="s">
        <v>38</v>
      </c>
      <c r="D26" s="919"/>
      <c r="E26" s="919"/>
    </row>
    <row r="27" spans="1:5" ht="21.75" customHeight="1">
      <c r="A27" s="66" t="s">
        <v>11</v>
      </c>
      <c r="B27" s="426"/>
      <c r="C27" s="920"/>
      <c r="D27" s="921"/>
      <c r="E27" s="922"/>
    </row>
    <row r="28" spans="1:5" ht="21.75" customHeight="1">
      <c r="A28" s="67" t="s">
        <v>12</v>
      </c>
      <c r="B28" s="427"/>
      <c r="C28" s="923"/>
      <c r="D28" s="924"/>
      <c r="E28" s="925"/>
    </row>
    <row r="29" spans="1:6" ht="6" customHeight="1">
      <c r="A29" s="55"/>
      <c r="B29" s="230"/>
      <c r="C29" s="231"/>
      <c r="D29" s="231"/>
      <c r="E29" s="231"/>
      <c r="F29" s="58"/>
    </row>
    <row r="30" spans="1:6" ht="18" customHeight="1">
      <c r="A30" s="895" t="s">
        <v>73</v>
      </c>
      <c r="B30" s="895"/>
      <c r="C30" s="895"/>
      <c r="D30" s="895"/>
      <c r="E30" s="895"/>
      <c r="F30" s="895"/>
    </row>
    <row r="31" spans="1:6" ht="18" customHeight="1">
      <c r="A31" s="903" t="s">
        <v>157</v>
      </c>
      <c r="B31" s="903"/>
      <c r="C31" s="904"/>
      <c r="D31" s="428"/>
      <c r="E31" s="65"/>
      <c r="F31" s="65"/>
    </row>
    <row r="32" spans="1:6" ht="18" customHeight="1">
      <c r="A32" s="905" t="s">
        <v>28</v>
      </c>
      <c r="B32" s="905"/>
      <c r="C32" s="905"/>
      <c r="D32" s="905"/>
      <c r="E32" s="905"/>
      <c r="F32" s="905"/>
    </row>
    <row r="33" spans="1:6" ht="51.75" customHeight="1">
      <c r="A33" s="896"/>
      <c r="B33" s="906"/>
      <c r="C33" s="906"/>
      <c r="D33" s="906"/>
      <c r="E33" s="906"/>
      <c r="F33" s="907"/>
    </row>
    <row r="34" spans="1:6" ht="18" customHeight="1">
      <c r="A34" s="908" t="s">
        <v>57</v>
      </c>
      <c r="B34" s="908"/>
      <c r="C34" s="908"/>
      <c r="D34" s="908"/>
      <c r="E34" s="908"/>
      <c r="F34" s="908"/>
    </row>
    <row r="35" spans="1:7" ht="49.5" customHeight="1">
      <c r="A35" s="896"/>
      <c r="B35" s="906"/>
      <c r="C35" s="906"/>
      <c r="D35" s="906"/>
      <c r="E35" s="906"/>
      <c r="F35" s="907"/>
      <c r="G35" s="74"/>
    </row>
    <row r="36" spans="1:4" ht="18" customHeight="1">
      <c r="A36" s="909" t="s">
        <v>37</v>
      </c>
      <c r="B36" s="909"/>
      <c r="C36" s="910">
        <f>IF(C16=0,"",C16)</f>
      </c>
      <c r="D36" s="911"/>
    </row>
    <row r="37" spans="1:4" ht="18" customHeight="1">
      <c r="A37" s="892" t="s">
        <v>27</v>
      </c>
      <c r="B37" s="892"/>
      <c r="C37" s="893">
        <f>IF(C16=0,"",C16)</f>
      </c>
      <c r="D37" s="894"/>
    </row>
    <row r="38" spans="1:4" ht="9" customHeight="1">
      <c r="A38" s="569"/>
      <c r="B38" s="569"/>
      <c r="C38" s="28"/>
      <c r="D38" s="28"/>
    </row>
    <row r="39" spans="1:6" ht="18" customHeight="1">
      <c r="A39" s="895" t="s">
        <v>63</v>
      </c>
      <c r="B39" s="895"/>
      <c r="C39" s="895"/>
      <c r="D39" s="895"/>
      <c r="E39" s="895"/>
      <c r="F39" s="895"/>
    </row>
    <row r="40" spans="1:6" ht="49.5" customHeight="1">
      <c r="A40" s="896"/>
      <c r="B40" s="897"/>
      <c r="C40" s="897"/>
      <c r="D40" s="897"/>
      <c r="E40" s="897"/>
      <c r="F40" s="898"/>
    </row>
    <row r="41" spans="1:4" ht="18" customHeight="1">
      <c r="A41" s="899" t="s">
        <v>79</v>
      </c>
      <c r="B41" s="900"/>
      <c r="C41" s="901" t="s">
        <v>172</v>
      </c>
      <c r="D41" s="902"/>
    </row>
    <row r="42" spans="1:4" ht="18" customHeight="1">
      <c r="A42" s="884" t="s">
        <v>64</v>
      </c>
      <c r="B42" s="885"/>
      <c r="C42" s="886" t="s">
        <v>172</v>
      </c>
      <c r="D42" s="887"/>
    </row>
    <row r="43" spans="1:6" ht="53.25" customHeight="1" hidden="1">
      <c r="A43" s="1"/>
      <c r="B43" s="19"/>
      <c r="D43" s="19"/>
      <c r="E43" s="19"/>
      <c r="F43" s="19"/>
    </row>
    <row r="44" spans="1:6" ht="15" customHeight="1" thickBot="1">
      <c r="A44" s="888" t="s">
        <v>15</v>
      </c>
      <c r="B44" s="889"/>
      <c r="C44" s="889"/>
      <c r="D44" s="889"/>
      <c r="E44" s="889"/>
      <c r="F44" s="889"/>
    </row>
    <row r="45" spans="1:6" ht="12.75" customHeight="1" thickTop="1">
      <c r="A45" s="567" t="s">
        <v>1</v>
      </c>
      <c r="B45" s="554" t="s">
        <v>2</v>
      </c>
      <c r="C45" s="849" t="s">
        <v>3</v>
      </c>
      <c r="D45" s="554" t="s">
        <v>1</v>
      </c>
      <c r="E45" s="851" t="s">
        <v>4</v>
      </c>
      <c r="F45" s="890"/>
    </row>
    <row r="46" spans="1:6" ht="12.75" customHeight="1" thickBot="1">
      <c r="A46" s="568" t="s">
        <v>5</v>
      </c>
      <c r="B46" s="555" t="s">
        <v>6</v>
      </c>
      <c r="C46" s="850"/>
      <c r="D46" s="555" t="s">
        <v>7</v>
      </c>
      <c r="E46" s="852"/>
      <c r="F46" s="891"/>
    </row>
    <row r="47" spans="1:6" ht="12" customHeight="1" thickBot="1" thickTop="1">
      <c r="A47" s="808" t="s">
        <v>48</v>
      </c>
      <c r="B47" s="808"/>
      <c r="C47" s="808"/>
      <c r="D47" s="808"/>
      <c r="E47" s="808"/>
      <c r="F47" s="808"/>
    </row>
    <row r="48" spans="1:6" ht="15" customHeight="1" thickTop="1">
      <c r="A48" s="429"/>
      <c r="B48" s="430"/>
      <c r="C48" s="430"/>
      <c r="D48" s="431"/>
      <c r="E48" s="805"/>
      <c r="F48" s="37"/>
    </row>
    <row r="49" spans="1:6" ht="15" customHeight="1">
      <c r="A49" s="432"/>
      <c r="B49" s="433"/>
      <c r="C49" s="433"/>
      <c r="D49" s="434"/>
      <c r="E49" s="803"/>
      <c r="F49" s="38"/>
    </row>
    <row r="50" spans="1:6" ht="15" customHeight="1" thickBot="1">
      <c r="A50" s="435"/>
      <c r="B50" s="436"/>
      <c r="C50" s="436"/>
      <c r="D50" s="437"/>
      <c r="E50" s="804"/>
      <c r="F50" s="39"/>
    </row>
    <row r="51" spans="1:6" ht="15" customHeight="1" thickTop="1">
      <c r="A51" s="438"/>
      <c r="B51" s="439"/>
      <c r="C51" s="439"/>
      <c r="D51" s="440"/>
      <c r="E51" s="805"/>
      <c r="F51" s="40"/>
    </row>
    <row r="52" spans="1:6" ht="15" customHeight="1">
      <c r="A52" s="441"/>
      <c r="B52" s="442"/>
      <c r="C52" s="442"/>
      <c r="D52" s="443"/>
      <c r="E52" s="803"/>
      <c r="F52" s="41"/>
    </row>
    <row r="53" spans="1:6" ht="15" customHeight="1" thickBot="1">
      <c r="A53" s="444"/>
      <c r="B53" s="445"/>
      <c r="C53" s="445"/>
      <c r="D53" s="446"/>
      <c r="E53" s="804"/>
      <c r="F53" s="42"/>
    </row>
    <row r="54" spans="1:6" ht="15" customHeight="1" thickTop="1">
      <c r="A54" s="429"/>
      <c r="B54" s="430"/>
      <c r="C54" s="430"/>
      <c r="D54" s="447"/>
      <c r="E54" s="805"/>
      <c r="F54" s="37"/>
    </row>
    <row r="55" spans="1:6" ht="15" customHeight="1">
      <c r="A55" s="432"/>
      <c r="B55" s="433"/>
      <c r="C55" s="433"/>
      <c r="D55" s="434"/>
      <c r="E55" s="803"/>
      <c r="F55" s="38"/>
    </row>
    <row r="56" spans="1:6" ht="15" customHeight="1" thickBot="1">
      <c r="A56" s="435"/>
      <c r="B56" s="436"/>
      <c r="C56" s="436"/>
      <c r="D56" s="448"/>
      <c r="E56" s="804"/>
      <c r="F56" s="39"/>
    </row>
    <row r="57" spans="1:6" ht="15" customHeight="1" thickTop="1">
      <c r="A57" s="449"/>
      <c r="B57" s="450"/>
      <c r="C57" s="450"/>
      <c r="D57" s="451"/>
      <c r="E57" s="805"/>
      <c r="F57" s="43"/>
    </row>
    <row r="58" spans="1:6" ht="15" customHeight="1">
      <c r="A58" s="452"/>
      <c r="B58" s="453"/>
      <c r="C58" s="453"/>
      <c r="D58" s="454"/>
      <c r="E58" s="803"/>
      <c r="F58" s="44"/>
    </row>
    <row r="59" spans="1:6" ht="15" customHeight="1" thickBot="1">
      <c r="A59" s="455"/>
      <c r="B59" s="456"/>
      <c r="C59" s="456"/>
      <c r="D59" s="457"/>
      <c r="E59" s="804"/>
      <c r="F59" s="45"/>
    </row>
    <row r="60" spans="1:6" ht="15" customHeight="1" thickTop="1">
      <c r="A60" s="429"/>
      <c r="B60" s="430"/>
      <c r="C60" s="430"/>
      <c r="D60" s="431"/>
      <c r="E60" s="805"/>
      <c r="F60" s="37"/>
    </row>
    <row r="61" spans="1:6" ht="15" customHeight="1">
      <c r="A61" s="432"/>
      <c r="B61" s="433"/>
      <c r="C61" s="433"/>
      <c r="D61" s="434"/>
      <c r="E61" s="803"/>
      <c r="F61" s="38"/>
    </row>
    <row r="62" spans="1:6" ht="15" customHeight="1" thickBot="1">
      <c r="A62" s="435"/>
      <c r="B62" s="436"/>
      <c r="C62" s="436"/>
      <c r="D62" s="437"/>
      <c r="E62" s="804"/>
      <c r="F62" s="39"/>
    </row>
    <row r="63" spans="1:6" ht="15" customHeight="1" thickTop="1">
      <c r="A63" s="438"/>
      <c r="B63" s="439"/>
      <c r="C63" s="439"/>
      <c r="D63" s="440"/>
      <c r="E63" s="805"/>
      <c r="F63" s="40"/>
    </row>
    <row r="64" spans="1:6" ht="15" customHeight="1">
      <c r="A64" s="441"/>
      <c r="B64" s="442"/>
      <c r="C64" s="442"/>
      <c r="D64" s="443"/>
      <c r="E64" s="803"/>
      <c r="F64" s="41"/>
    </row>
    <row r="65" spans="1:6" ht="15" customHeight="1" thickBot="1">
      <c r="A65" s="444"/>
      <c r="B65" s="445"/>
      <c r="C65" s="445"/>
      <c r="D65" s="458"/>
      <c r="E65" s="804"/>
      <c r="F65" s="42"/>
    </row>
    <row r="66" spans="1:6" ht="15" customHeight="1" thickTop="1">
      <c r="A66" s="429"/>
      <c r="B66" s="430"/>
      <c r="C66" s="430"/>
      <c r="D66" s="431"/>
      <c r="E66" s="805"/>
      <c r="F66" s="37"/>
    </row>
    <row r="67" spans="1:6" ht="15" customHeight="1">
      <c r="A67" s="432"/>
      <c r="B67" s="433"/>
      <c r="C67" s="433"/>
      <c r="D67" s="434"/>
      <c r="E67" s="803"/>
      <c r="F67" s="38"/>
    </row>
    <row r="68" spans="1:6" ht="15" customHeight="1" thickBot="1">
      <c r="A68" s="435"/>
      <c r="B68" s="436"/>
      <c r="C68" s="436"/>
      <c r="D68" s="437"/>
      <c r="E68" s="804"/>
      <c r="F68" s="39"/>
    </row>
    <row r="69" spans="1:6" ht="15" customHeight="1" thickTop="1">
      <c r="A69" s="449"/>
      <c r="B69" s="450"/>
      <c r="C69" s="450"/>
      <c r="D69" s="459"/>
      <c r="E69" s="805"/>
      <c r="F69" s="43"/>
    </row>
    <row r="70" spans="1:6" ht="15" customHeight="1">
      <c r="A70" s="452"/>
      <c r="B70" s="453"/>
      <c r="C70" s="453"/>
      <c r="D70" s="454"/>
      <c r="E70" s="803"/>
      <c r="F70" s="44"/>
    </row>
    <row r="71" spans="1:6" ht="15" customHeight="1" thickBot="1">
      <c r="A71" s="455"/>
      <c r="B71" s="456"/>
      <c r="C71" s="456"/>
      <c r="D71" s="457"/>
      <c r="E71" s="804"/>
      <c r="F71" s="45"/>
    </row>
    <row r="72" spans="1:6" ht="12" customHeight="1" thickBot="1" thickTop="1">
      <c r="A72" s="882" t="s">
        <v>39</v>
      </c>
      <c r="B72" s="880"/>
      <c r="C72" s="880"/>
      <c r="D72" s="880"/>
      <c r="E72" s="880"/>
      <c r="F72" s="883"/>
    </row>
    <row r="73" spans="1:6" ht="15" customHeight="1" thickTop="1">
      <c r="A73" s="460"/>
      <c r="B73" s="461"/>
      <c r="C73" s="461"/>
      <c r="D73" s="462"/>
      <c r="E73" s="551"/>
      <c r="F73" s="46"/>
    </row>
    <row r="74" spans="1:6" ht="15" customHeight="1">
      <c r="A74" s="464"/>
      <c r="B74" s="465"/>
      <c r="C74" s="465"/>
      <c r="D74" s="466"/>
      <c r="E74" s="552"/>
      <c r="F74" s="47"/>
    </row>
    <row r="75" spans="1:6" ht="15" customHeight="1" thickBot="1">
      <c r="A75" s="468"/>
      <c r="B75" s="469"/>
      <c r="C75" s="469"/>
      <c r="D75" s="470"/>
      <c r="E75" s="553"/>
      <c r="F75" s="48"/>
    </row>
    <row r="76" spans="1:6" ht="15" customHeight="1" thickTop="1">
      <c r="A76" s="472"/>
      <c r="B76" s="473"/>
      <c r="C76" s="473"/>
      <c r="D76" s="474"/>
      <c r="E76" s="551"/>
      <c r="F76" s="49"/>
    </row>
    <row r="77" spans="1:6" ht="15" customHeight="1">
      <c r="A77" s="475"/>
      <c r="B77" s="476"/>
      <c r="C77" s="476"/>
      <c r="D77" s="477"/>
      <c r="E77" s="552"/>
      <c r="F77" s="50"/>
    </row>
    <row r="78" spans="1:6" ht="15" customHeight="1" thickBot="1">
      <c r="A78" s="478"/>
      <c r="B78" s="479"/>
      <c r="C78" s="479"/>
      <c r="D78" s="480"/>
      <c r="E78" s="553"/>
      <c r="F78" s="51"/>
    </row>
    <row r="79" spans="1:6" ht="15" customHeight="1" thickTop="1">
      <c r="A79" s="460"/>
      <c r="B79" s="461"/>
      <c r="C79" s="461"/>
      <c r="D79" s="462"/>
      <c r="E79" s="551"/>
      <c r="F79" s="46"/>
    </row>
    <row r="80" spans="1:6" ht="15" customHeight="1">
      <c r="A80" s="464"/>
      <c r="B80" s="465"/>
      <c r="C80" s="465"/>
      <c r="D80" s="466"/>
      <c r="E80" s="552"/>
      <c r="F80" s="47"/>
    </row>
    <row r="81" spans="1:6" ht="15" customHeight="1" thickBot="1">
      <c r="A81" s="468"/>
      <c r="B81" s="469"/>
      <c r="C81" s="469"/>
      <c r="D81" s="470"/>
      <c r="E81" s="553"/>
      <c r="F81" s="48"/>
    </row>
    <row r="82" spans="1:6" ht="15" customHeight="1" thickTop="1">
      <c r="A82" s="481"/>
      <c r="B82" s="482"/>
      <c r="C82" s="482"/>
      <c r="D82" s="483"/>
      <c r="E82" s="551"/>
      <c r="F82" s="52"/>
    </row>
    <row r="83" spans="1:6" ht="15" customHeight="1">
      <c r="A83" s="484"/>
      <c r="B83" s="485"/>
      <c r="C83" s="485"/>
      <c r="D83" s="486"/>
      <c r="E83" s="552"/>
      <c r="F83" s="53"/>
    </row>
    <row r="84" spans="1:6" ht="15" customHeight="1" thickBot="1">
      <c r="A84" s="487"/>
      <c r="B84" s="488"/>
      <c r="C84" s="488"/>
      <c r="D84" s="489"/>
      <c r="E84" s="553"/>
      <c r="F84" s="54"/>
    </row>
    <row r="85" spans="1:6" ht="12" customHeight="1" thickBot="1" thickTop="1">
      <c r="A85" s="880" t="s">
        <v>29</v>
      </c>
      <c r="B85" s="880"/>
      <c r="C85" s="880"/>
      <c r="D85" s="880"/>
      <c r="E85" s="880"/>
      <c r="F85" s="880"/>
    </row>
    <row r="86" spans="1:6" ht="15" customHeight="1" thickTop="1">
      <c r="A86" s="490"/>
      <c r="B86" s="491"/>
      <c r="C86" s="491"/>
      <c r="D86" s="492"/>
      <c r="E86" s="879"/>
      <c r="F86" s="31"/>
    </row>
    <row r="87" spans="1:6" ht="15" customHeight="1">
      <c r="A87" s="493"/>
      <c r="B87" s="494"/>
      <c r="C87" s="494"/>
      <c r="D87" s="495"/>
      <c r="E87" s="876"/>
      <c r="F87" s="32"/>
    </row>
    <row r="88" spans="1:6" ht="15" customHeight="1" thickBot="1">
      <c r="A88" s="496"/>
      <c r="B88" s="497"/>
      <c r="C88" s="497"/>
      <c r="D88" s="498"/>
      <c r="E88" s="877"/>
      <c r="F88" s="36"/>
    </row>
    <row r="89" spans="1:6" ht="15" customHeight="1" thickTop="1">
      <c r="A89" s="499"/>
      <c r="B89" s="500"/>
      <c r="C89" s="500"/>
      <c r="D89" s="501"/>
      <c r="E89" s="876"/>
      <c r="F89" s="31"/>
    </row>
    <row r="90" spans="1:6" ht="15" customHeight="1">
      <c r="A90" s="502"/>
      <c r="B90" s="503"/>
      <c r="C90" s="503"/>
      <c r="D90" s="504"/>
      <c r="E90" s="876"/>
      <c r="F90" s="32"/>
    </row>
    <row r="91" spans="1:6" ht="15" customHeight="1" thickBot="1">
      <c r="A91" s="505"/>
      <c r="B91" s="506"/>
      <c r="C91" s="506"/>
      <c r="D91" s="507"/>
      <c r="E91" s="877"/>
      <c r="F91" s="33"/>
    </row>
    <row r="92" spans="1:6" ht="12" customHeight="1" thickBot="1" thickTop="1">
      <c r="A92" s="878" t="s">
        <v>13</v>
      </c>
      <c r="B92" s="878"/>
      <c r="C92" s="878"/>
      <c r="D92" s="878"/>
      <c r="E92" s="878"/>
      <c r="F92" s="878"/>
    </row>
    <row r="93" spans="1:6" ht="15" customHeight="1" thickTop="1">
      <c r="A93" s="490"/>
      <c r="B93" s="491"/>
      <c r="C93" s="491"/>
      <c r="D93" s="492"/>
      <c r="E93" s="879"/>
      <c r="F93" s="34"/>
    </row>
    <row r="94" spans="1:6" ht="15" customHeight="1">
      <c r="A94" s="493"/>
      <c r="B94" s="494"/>
      <c r="C94" s="494"/>
      <c r="D94" s="495"/>
      <c r="E94" s="876"/>
      <c r="F94" s="29"/>
    </row>
    <row r="95" spans="1:6" ht="15" customHeight="1" thickBot="1">
      <c r="A95" s="496"/>
      <c r="B95" s="497"/>
      <c r="C95" s="497"/>
      <c r="D95" s="498"/>
      <c r="E95" s="877"/>
      <c r="F95" s="30"/>
    </row>
    <row r="96" spans="1:6" ht="12" customHeight="1" thickBot="1" thickTop="1">
      <c r="A96" s="880" t="s">
        <v>14</v>
      </c>
      <c r="B96" s="880"/>
      <c r="C96" s="880"/>
      <c r="D96" s="880"/>
      <c r="E96" s="880"/>
      <c r="F96" s="880"/>
    </row>
    <row r="97" spans="1:6" ht="15" customHeight="1" thickTop="1">
      <c r="A97" s="508"/>
      <c r="B97" s="509"/>
      <c r="C97" s="510"/>
      <c r="D97" s="511"/>
      <c r="E97" s="879"/>
      <c r="F97" s="35"/>
    </row>
    <row r="98" spans="1:6" ht="15" customHeight="1">
      <c r="A98" s="512"/>
      <c r="B98" s="513"/>
      <c r="C98" s="514"/>
      <c r="D98" s="504"/>
      <c r="E98" s="876"/>
      <c r="F98" s="32"/>
    </row>
    <row r="99" spans="1:6" ht="15" customHeight="1" thickBot="1">
      <c r="A99" s="515"/>
      <c r="B99" s="516"/>
      <c r="C99" s="517"/>
      <c r="D99" s="518"/>
      <c r="E99" s="877"/>
      <c r="F99" s="36"/>
    </row>
    <row r="100" spans="1:6" ht="21.75" customHeight="1" thickTop="1">
      <c r="A100" s="881" t="s">
        <v>74</v>
      </c>
      <c r="B100" s="881"/>
      <c r="C100" s="881"/>
      <c r="D100" s="881"/>
      <c r="E100" s="881"/>
      <c r="F100" s="881"/>
    </row>
    <row r="101" spans="1:6" ht="25.5" customHeight="1">
      <c r="A101" s="873" t="s">
        <v>17</v>
      </c>
      <c r="B101" s="874"/>
      <c r="C101" s="263">
        <f>SUM('ED PP C 4P'!I2)</f>
        <v>0</v>
      </c>
      <c r="D101" s="875">
        <f>SUM(C101)</f>
        <v>0</v>
      </c>
      <c r="E101" s="866"/>
      <c r="F101" s="866"/>
    </row>
    <row r="102" spans="1:6" ht="25.5" customHeight="1">
      <c r="A102" s="873" t="s">
        <v>18</v>
      </c>
      <c r="B102" s="874"/>
      <c r="C102" s="263">
        <f>SUM('ED PP C 4P'!J6)</f>
        <v>0</v>
      </c>
      <c r="D102" s="415"/>
      <c r="E102" s="416"/>
      <c r="F102" s="416"/>
    </row>
    <row r="103" spans="1:6" ht="25.5" customHeight="1">
      <c r="A103" s="873" t="s">
        <v>19</v>
      </c>
      <c r="B103" s="874"/>
      <c r="C103" s="266">
        <f>SUM('ED PP C 4P'!I6)</f>
        <v>0</v>
      </c>
      <c r="D103" s="875">
        <f>SUM('ED PP C 4P'!K6)</f>
        <v>0</v>
      </c>
      <c r="E103" s="866"/>
      <c r="F103" s="866"/>
    </row>
    <row r="104" spans="1:6" ht="25.5" customHeight="1">
      <c r="A104" s="873" t="s">
        <v>20</v>
      </c>
      <c r="B104" s="874"/>
      <c r="C104" s="423"/>
      <c r="D104" s="415"/>
      <c r="E104" s="416"/>
      <c r="F104" s="416"/>
    </row>
    <row r="105" spans="1:6" ht="9" customHeight="1">
      <c r="A105" s="564"/>
      <c r="B105" s="564"/>
      <c r="C105" s="112"/>
      <c r="D105" s="415"/>
      <c r="E105" s="416"/>
      <c r="F105" s="416"/>
    </row>
    <row r="106" spans="1:6" ht="21.75" customHeight="1">
      <c r="A106" s="865" t="s">
        <v>21</v>
      </c>
      <c r="B106" s="865"/>
      <c r="C106" s="865"/>
      <c r="D106" s="866">
        <f>SUM(D101:F103)</f>
        <v>0</v>
      </c>
      <c r="E106" s="866"/>
      <c r="F106" s="866"/>
    </row>
    <row r="107" spans="1:8" ht="21.75" customHeight="1">
      <c r="A107" s="867" t="s">
        <v>131</v>
      </c>
      <c r="B107" s="868"/>
      <c r="C107" s="868"/>
      <c r="D107" s="545">
        <v>0.25</v>
      </c>
      <c r="E107" s="267">
        <f>SUM('ED PP C 4P'!H15)</f>
        <v>0</v>
      </c>
      <c r="F107" s="268" t="e">
        <f>SUM('ED PP C 4P'!I36)</f>
        <v>#DIV/0!</v>
      </c>
      <c r="G107" s="170"/>
      <c r="H107" s="201"/>
    </row>
    <row r="108" spans="1:9" ht="21.75" customHeight="1">
      <c r="A108" s="869" t="s">
        <v>137</v>
      </c>
      <c r="B108" s="870"/>
      <c r="C108" s="870"/>
      <c r="D108" s="158">
        <v>0.6</v>
      </c>
      <c r="E108" s="236">
        <f>SUM('ED PP C 4P'!H16)</f>
        <v>0</v>
      </c>
      <c r="F108" s="269" t="e">
        <f>SUM('ED PP C 4P'!I37)</f>
        <v>#DIV/0!</v>
      </c>
      <c r="G108" s="170"/>
      <c r="H108" s="201"/>
      <c r="I108" s="24"/>
    </row>
    <row r="109" spans="1:9" ht="21.75" customHeight="1">
      <c r="A109" s="556"/>
      <c r="B109" s="25"/>
      <c r="C109" s="25"/>
      <c r="D109" s="556"/>
      <c r="E109" s="871"/>
      <c r="F109" s="871"/>
      <c r="H109" s="23"/>
      <c r="I109" s="23"/>
    </row>
    <row r="110" spans="1:9" ht="21.75" customHeight="1">
      <c r="A110" s="556"/>
      <c r="B110" s="25"/>
      <c r="C110" s="25"/>
      <c r="D110" s="556"/>
      <c r="E110" s="563"/>
      <c r="F110" s="563"/>
      <c r="H110" s="23"/>
      <c r="I110" s="23"/>
    </row>
    <row r="111" spans="1:6" ht="19.5" customHeight="1">
      <c r="A111" s="872"/>
      <c r="B111" s="872"/>
      <c r="C111" s="872"/>
      <c r="D111" s="872"/>
      <c r="E111" s="872"/>
      <c r="F111" s="872"/>
    </row>
    <row r="112" spans="1:6" ht="18" customHeight="1">
      <c r="A112" s="556"/>
      <c r="B112" s="855"/>
      <c r="C112" s="855"/>
      <c r="D112" s="855"/>
      <c r="E112" s="855"/>
      <c r="F112" s="556"/>
    </row>
    <row r="113" spans="1:6" ht="18" customHeight="1">
      <c r="A113" s="83"/>
      <c r="B113" s="83"/>
      <c r="C113" s="856" t="s">
        <v>143</v>
      </c>
      <c r="D113" s="857"/>
      <c r="E113" s="83"/>
      <c r="F113" s="83"/>
    </row>
    <row r="114" spans="1:6" ht="18" customHeight="1">
      <c r="A114" s="83"/>
      <c r="B114" s="83"/>
      <c r="C114" s="858"/>
      <c r="D114" s="859"/>
      <c r="E114" s="83"/>
      <c r="F114" s="83"/>
    </row>
    <row r="115" spans="1:6" ht="18" customHeight="1">
      <c r="A115" s="83"/>
      <c r="B115" s="83"/>
      <c r="C115" s="858"/>
      <c r="D115" s="859"/>
      <c r="E115" s="83"/>
      <c r="F115" s="83"/>
    </row>
    <row r="116" spans="1:6" ht="18" customHeight="1">
      <c r="A116" s="83"/>
      <c r="B116" s="83"/>
      <c r="C116" s="860"/>
      <c r="D116" s="861"/>
      <c r="E116" s="83"/>
      <c r="F116" s="83"/>
    </row>
    <row r="117" spans="1:6" ht="1.5" customHeight="1">
      <c r="A117" s="76"/>
      <c r="B117" s="77"/>
      <c r="C117" s="862"/>
      <c r="D117" s="862"/>
      <c r="E117" s="77"/>
      <c r="F117" s="77"/>
    </row>
    <row r="118" spans="1:6" s="59" customFormat="1" ht="6" customHeight="1">
      <c r="A118" s="73"/>
      <c r="B118" s="70"/>
      <c r="C118" s="70"/>
      <c r="D118" s="70"/>
      <c r="E118" s="70"/>
      <c r="F118" s="70"/>
    </row>
    <row r="119" spans="1:6" ht="27" customHeight="1">
      <c r="A119" s="22" t="s">
        <v>44</v>
      </c>
      <c r="B119" s="22" t="s">
        <v>42</v>
      </c>
      <c r="C119" s="22" t="s">
        <v>43</v>
      </c>
      <c r="D119" s="22" t="s">
        <v>93</v>
      </c>
      <c r="E119" s="216"/>
      <c r="F119" s="75">
        <f>D106</f>
        <v>0</v>
      </c>
    </row>
    <row r="120" spans="1:9" ht="27" customHeight="1">
      <c r="A120" s="210" t="s">
        <v>133</v>
      </c>
      <c r="B120" s="270">
        <f>('ED PP C 4P'!B23)</f>
        <v>0</v>
      </c>
      <c r="C120" s="271">
        <f>SUM('ED PP C 4P'!C23)</f>
        <v>0</v>
      </c>
      <c r="D120" s="272">
        <f>SUM('ED PP C 4P'!D23)</f>
        <v>0</v>
      </c>
      <c r="E120" s="217"/>
      <c r="F120" s="75">
        <f aca="true" t="shared" si="0" ref="F120:F128">F119-D120</f>
        <v>0</v>
      </c>
      <c r="I120" s="20"/>
    </row>
    <row r="121" spans="1:9" ht="27" customHeight="1">
      <c r="A121" s="210" t="s">
        <v>115</v>
      </c>
      <c r="B121" s="270">
        <f>('ED PP C 4P'!B24)</f>
        <v>0</v>
      </c>
      <c r="C121" s="271">
        <f>SUM('ED PP C 4P'!C24)</f>
        <v>0</v>
      </c>
      <c r="D121" s="272">
        <f>SUM('ED PP C 4P'!D24)</f>
        <v>0</v>
      </c>
      <c r="E121" s="217"/>
      <c r="F121" s="75">
        <f t="shared" si="0"/>
        <v>0</v>
      </c>
      <c r="I121" s="20"/>
    </row>
    <row r="122" spans="1:9" ht="27" customHeight="1">
      <c r="A122" s="210" t="s">
        <v>171</v>
      </c>
      <c r="B122" s="270">
        <f>('ED PP C 4P'!B25)</f>
        <v>0</v>
      </c>
      <c r="C122" s="271">
        <f>SUM('ED PP C 4P'!C25)</f>
        <v>0</v>
      </c>
      <c r="D122" s="272">
        <f>SUM('ED PP C 4P'!D25)</f>
        <v>0</v>
      </c>
      <c r="E122" s="217"/>
      <c r="F122" s="75"/>
      <c r="I122" s="20"/>
    </row>
    <row r="123" spans="1:9" ht="27" customHeight="1">
      <c r="A123" s="210" t="s">
        <v>96</v>
      </c>
      <c r="B123" s="270">
        <f>('ED PP C 4P'!B26)</f>
        <v>0</v>
      </c>
      <c r="C123" s="271">
        <f>SUM('ED PP C 4P'!C26)</f>
        <v>0</v>
      </c>
      <c r="D123" s="272">
        <f>SUM('ED PP C 4P'!D26)</f>
        <v>0</v>
      </c>
      <c r="E123" s="217"/>
      <c r="F123" s="75">
        <f>F121-D123</f>
        <v>0</v>
      </c>
      <c r="I123" s="20"/>
    </row>
    <row r="124" spans="1:9" ht="27" customHeight="1">
      <c r="A124" s="210" t="s">
        <v>97</v>
      </c>
      <c r="B124" s="270">
        <f>('ED PP C 4P'!B27)</f>
        <v>0</v>
      </c>
      <c r="C124" s="271">
        <f>SUM('ED PP C 4P'!C27)</f>
        <v>0</v>
      </c>
      <c r="D124" s="272">
        <f>SUM('ED PP C 4P'!D27)</f>
        <v>0</v>
      </c>
      <c r="E124" s="217"/>
      <c r="F124" s="75">
        <f t="shared" si="0"/>
        <v>0</v>
      </c>
      <c r="I124" s="20"/>
    </row>
    <row r="125" spans="1:9" ht="27" customHeight="1">
      <c r="A125" s="210" t="s">
        <v>98</v>
      </c>
      <c r="B125" s="270">
        <f>('ED PP C 4P'!B28)</f>
        <v>0</v>
      </c>
      <c r="C125" s="271">
        <f>SUM('ED PP C 4P'!C28)</f>
        <v>0</v>
      </c>
      <c r="D125" s="272">
        <f>SUM('ED PP C 4P'!D28)</f>
        <v>0</v>
      </c>
      <c r="E125" s="217"/>
      <c r="F125" s="75">
        <f t="shared" si="0"/>
        <v>0</v>
      </c>
      <c r="I125" s="20"/>
    </row>
    <row r="126" spans="1:9" ht="27" customHeight="1">
      <c r="A126" s="211" t="s">
        <v>99</v>
      </c>
      <c r="B126" s="270">
        <f>('ED PP C 4P'!B29)</f>
        <v>0</v>
      </c>
      <c r="C126" s="271">
        <f>SUM('ED PP C 4P'!C29)</f>
        <v>0</v>
      </c>
      <c r="D126" s="272">
        <f>SUM('ED PP C 4P'!D29)</f>
        <v>0</v>
      </c>
      <c r="E126" s="217"/>
      <c r="F126" s="75">
        <f t="shared" si="0"/>
        <v>0</v>
      </c>
      <c r="I126" s="20"/>
    </row>
    <row r="127" spans="1:9" ht="27" customHeight="1">
      <c r="A127" s="211" t="s">
        <v>100</v>
      </c>
      <c r="B127" s="270">
        <f>('ED PP C 4P'!B30)</f>
        <v>0</v>
      </c>
      <c r="C127" s="271">
        <f>SUM('ED PP C 4P'!C30)</f>
        <v>0</v>
      </c>
      <c r="D127" s="272">
        <f>SUM('ED PP C 4P'!D30)</f>
        <v>0</v>
      </c>
      <c r="E127" s="217"/>
      <c r="F127" s="75">
        <f t="shared" si="0"/>
        <v>0</v>
      </c>
      <c r="G127" s="23"/>
      <c r="I127" s="20"/>
    </row>
    <row r="128" spans="1:9" ht="27" customHeight="1">
      <c r="A128" s="211" t="s">
        <v>127</v>
      </c>
      <c r="B128" s="270">
        <f>('ED PP C 4P'!B31)</f>
        <v>0</v>
      </c>
      <c r="C128" s="271">
        <f>SUM('ED PP C 4P'!C31)</f>
        <v>0</v>
      </c>
      <c r="D128" s="272">
        <f>SUM('ED PP C 4P'!D31)</f>
        <v>0</v>
      </c>
      <c r="E128" s="217"/>
      <c r="F128" s="75">
        <f t="shared" si="0"/>
        <v>0</v>
      </c>
      <c r="I128" s="20"/>
    </row>
    <row r="129" spans="1:9" ht="27" customHeight="1">
      <c r="A129" s="211" t="s">
        <v>134</v>
      </c>
      <c r="B129" s="270">
        <f>('ED PP C 4P'!B32)</f>
        <v>2</v>
      </c>
      <c r="C129" s="271">
        <f>SUM('ED PP C 4P'!C32)</f>
        <v>0</v>
      </c>
      <c r="D129" s="272">
        <f>SUM('ED PP C 4P'!D32)</f>
        <v>0</v>
      </c>
      <c r="E129" s="217"/>
      <c r="F129" s="215"/>
      <c r="G129" s="23"/>
      <c r="I129" s="20"/>
    </row>
    <row r="130" spans="1:9" ht="27" customHeight="1">
      <c r="A130" s="211" t="s">
        <v>128</v>
      </c>
      <c r="B130" s="270">
        <f>('ED PP C 4P'!B33)</f>
        <v>1</v>
      </c>
      <c r="C130" s="271">
        <f>SUM('ED PP C 4P'!C33)</f>
        <v>0</v>
      </c>
      <c r="D130" s="272">
        <f>SUM('ED PP C 4P'!D33)</f>
        <v>0</v>
      </c>
      <c r="E130" s="217"/>
      <c r="F130" s="215"/>
      <c r="G130" s="23"/>
      <c r="I130" s="20"/>
    </row>
    <row r="131" spans="1:9" ht="27" customHeight="1">
      <c r="A131" s="211" t="s">
        <v>84</v>
      </c>
      <c r="B131" s="270">
        <f>('ED PP C 4P'!B34)</f>
        <v>1</v>
      </c>
      <c r="C131" s="271">
        <f>SUM('ED PP C 4P'!C34)</f>
        <v>0</v>
      </c>
      <c r="D131" s="272">
        <f>SUM('ED PP C 4P'!D34)</f>
        <v>0</v>
      </c>
      <c r="E131" s="218"/>
      <c r="F131" s="215"/>
      <c r="G131" s="23"/>
      <c r="I131" s="20"/>
    </row>
    <row r="132" spans="1:4" ht="27" customHeight="1">
      <c r="A132" s="69">
        <v>4</v>
      </c>
      <c r="B132" s="596"/>
      <c r="C132" s="597">
        <f>IF(B20&lt;&gt;"",12,IF(B21&lt;&gt;"",8,IF(B22&lt;&gt;"",4,0)))</f>
        <v>12</v>
      </c>
      <c r="D132" s="274">
        <f>SUM(D120:D131)</f>
        <v>0</v>
      </c>
    </row>
    <row r="133" spans="1:6" ht="24.75" customHeight="1">
      <c r="A133" s="863">
        <f>C12</f>
        <v>0</v>
      </c>
      <c r="B133" s="863"/>
      <c r="C133" s="863"/>
      <c r="D133" s="864"/>
      <c r="E133" s="598" t="s">
        <v>1</v>
      </c>
      <c r="F133" s="646">
        <f>SUM('ED PP C 4P'!C3:E6)</f>
        <v>0</v>
      </c>
    </row>
    <row r="134" spans="1:7" ht="24.75" customHeight="1">
      <c r="A134" s="561"/>
      <c r="B134" s="657" t="s">
        <v>102</v>
      </c>
      <c r="C134" s="845" t="str">
        <f>IF(B20="X","TRIPLETTES : 3 chèques de : ",IF(B21="X","DOUBLETTES : 2 chèques de : ",IF(B22="X","INDIVIDUEL : 1 chèque de : ","")))</f>
        <v>TRIPLETTES : 3 chèques de : </v>
      </c>
      <c r="D134" s="846"/>
      <c r="E134" s="847">
        <f>SUM('ED PP C 4P'!D36)</f>
        <v>0</v>
      </c>
      <c r="F134" s="848"/>
      <c r="G134" s="113"/>
    </row>
    <row r="135" spans="1:7" ht="24.75" customHeight="1">
      <c r="A135" s="561"/>
      <c r="B135" s="665" t="s">
        <v>103</v>
      </c>
      <c r="C135" s="845" t="str">
        <f>IF(B20="X","TRIPLETTES : 3 chèques de : ",IF(B21="X","DOUBLETTES : 2 chèques de : ",IF(B22="X","INDIVIDUEL : 1 chèque de : ","")))</f>
        <v>TRIPLETTES : 3 chèques de : </v>
      </c>
      <c r="D135" s="846"/>
      <c r="E135" s="847">
        <f>SUM('ED PP C 4P'!D37)</f>
        <v>0</v>
      </c>
      <c r="F135" s="848"/>
      <c r="G135" s="113"/>
    </row>
    <row r="136" spans="1:6" ht="24.75" customHeight="1">
      <c r="A136" s="561"/>
      <c r="B136" s="561"/>
      <c r="C136" s="561"/>
      <c r="D136" s="566"/>
      <c r="E136" s="566"/>
      <c r="F136" s="566"/>
    </row>
    <row r="137" spans="1:6" ht="24.75" customHeight="1">
      <c r="A137" s="835" t="s">
        <v>16</v>
      </c>
      <c r="B137" s="835"/>
      <c r="C137" s="835"/>
      <c r="D137" s="835"/>
      <c r="E137" s="835"/>
      <c r="F137" s="835"/>
    </row>
    <row r="138" spans="1:6" ht="6" customHeight="1" thickBot="1">
      <c r="A138" s="10"/>
      <c r="B138" s="10"/>
      <c r="C138" s="10"/>
      <c r="D138" s="10"/>
      <c r="E138" s="10"/>
      <c r="F138" s="10"/>
    </row>
    <row r="139" spans="1:6" ht="20.25" customHeight="1" thickTop="1">
      <c r="A139" s="567" t="s">
        <v>1</v>
      </c>
      <c r="B139" s="554" t="s">
        <v>2</v>
      </c>
      <c r="C139" s="849" t="s">
        <v>3</v>
      </c>
      <c r="D139" s="567" t="s">
        <v>1</v>
      </c>
      <c r="E139" s="851" t="s">
        <v>47</v>
      </c>
      <c r="F139" s="853" t="s">
        <v>30</v>
      </c>
    </row>
    <row r="140" spans="1:6" ht="20.25" customHeight="1" thickBot="1">
      <c r="A140" s="568" t="s">
        <v>5</v>
      </c>
      <c r="B140" s="555"/>
      <c r="C140" s="850"/>
      <c r="D140" s="568" t="s">
        <v>7</v>
      </c>
      <c r="E140" s="852"/>
      <c r="F140" s="854"/>
    </row>
    <row r="141" spans="1:9" ht="20.25" customHeight="1" thickTop="1">
      <c r="A141" s="275">
        <f>IF('ED PP C 4P'!F12=3,A97,A97)</f>
        <v>0</v>
      </c>
      <c r="B141" s="648">
        <f>IF('ED PP C 4P'!F12=3,B97,B97)</f>
        <v>0</v>
      </c>
      <c r="C141" s="648">
        <f>IF('ED PP C 4P'!F12=3,C97,C97)</f>
        <v>0</v>
      </c>
      <c r="D141" s="648">
        <f>IF('ED PP C 4P'!F12=3,D97,D97)</f>
        <v>0</v>
      </c>
      <c r="E141" s="277">
        <f>IF('ED PP C 4P'!F12=3,E134,E134)</f>
        <v>0</v>
      </c>
      <c r="F141" s="519"/>
      <c r="I141" s="21"/>
    </row>
    <row r="142" spans="1:9" ht="20.25" customHeight="1">
      <c r="A142" s="278">
        <f>IF('ED PP C 4P'!F13=3,A98,A98)</f>
        <v>0</v>
      </c>
      <c r="B142" s="279">
        <f>IF('ED PP C 4P'!F12&lt;&gt;1,B98,"")</f>
        <v>0</v>
      </c>
      <c r="C142" s="279">
        <f>IF('ED PP C 4P'!F12&lt;&gt;1,C98,"")</f>
        <v>0</v>
      </c>
      <c r="D142" s="650">
        <f>IF('ED PP C 4P'!F12&lt;&gt;1,D98,"")</f>
        <v>0</v>
      </c>
      <c r="E142" s="280">
        <f>IF('ED PP C 4P'!F12&lt;&gt;1,E134,"")</f>
        <v>0</v>
      </c>
      <c r="F142" s="520"/>
      <c r="I142" s="21"/>
    </row>
    <row r="143" spans="1:9" ht="20.25" customHeight="1" thickBot="1">
      <c r="A143" s="647">
        <f>IF('ED PP C 4P'!F14=3,A99,A99)</f>
        <v>0</v>
      </c>
      <c r="B143" s="649">
        <f>IF('ED PP C 4P'!F12=3,B99,"")</f>
        <v>0</v>
      </c>
      <c r="C143" s="649">
        <f>IF('ED PP C 4P'!F12=3,C99,"")</f>
        <v>0</v>
      </c>
      <c r="D143" s="649">
        <f>IF('ED PP C 4P'!F12=3,D99,"")</f>
        <v>0</v>
      </c>
      <c r="E143" s="283">
        <f>IF('ED PP C 4P'!F12=3,E134,"")</f>
        <v>0</v>
      </c>
      <c r="F143" s="521"/>
      <c r="I143" s="21"/>
    </row>
    <row r="144" spans="1:9" ht="20.25" customHeight="1" thickTop="1">
      <c r="A144" s="284">
        <f>IF('ED PP C 4P'!F12=3,A93,A93)</f>
        <v>0</v>
      </c>
      <c r="B144" s="276">
        <f>IF('ED PP C 4P'!F12=3,B93,B93)</f>
        <v>0</v>
      </c>
      <c r="C144" s="276">
        <f>IF('ED PP C 4P'!F12=3,C93,C93)</f>
        <v>0</v>
      </c>
      <c r="D144" s="276">
        <f>IF('ED PP C 4P'!F12=3,D93,D93)</f>
        <v>0</v>
      </c>
      <c r="E144" s="285">
        <f>IF('ED PP C 4P'!F12=3,E135,E135)</f>
        <v>0</v>
      </c>
      <c r="F144" s="519"/>
      <c r="I144" s="21"/>
    </row>
    <row r="145" spans="1:9" ht="20.25" customHeight="1">
      <c r="A145" s="278">
        <f>IF('ED PP C 4P'!F12=3,A94,A94)</f>
        <v>0</v>
      </c>
      <c r="B145" s="279">
        <f>IF('ED PP C 4P'!F12&lt;&gt;1,B94,"")</f>
        <v>0</v>
      </c>
      <c r="C145" s="279">
        <f>IF('ED PP C 4P'!F12&lt;&gt;1,C94,"")</f>
        <v>0</v>
      </c>
      <c r="D145" s="279">
        <f>IF('ED PP C 4P'!F12&lt;&gt;1,D94,"")</f>
        <v>0</v>
      </c>
      <c r="E145" s="283">
        <f>IF('ED PP C 4P'!F12&lt;&gt;1,E135,"")</f>
        <v>0</v>
      </c>
      <c r="F145" s="520"/>
      <c r="I145" s="21"/>
    </row>
    <row r="146" spans="1:9" ht="20.25" customHeight="1" thickBot="1">
      <c r="A146" s="284">
        <f>IF('ED PP C 4P'!F12=3,A95,A95)</f>
        <v>0</v>
      </c>
      <c r="B146" s="282">
        <f>IF('ED PP C 4P'!F12=3,B95,"")</f>
        <v>0</v>
      </c>
      <c r="C146" s="282">
        <f>IF('ED PP C 4P'!F12=3,C95,"")</f>
        <v>0</v>
      </c>
      <c r="D146" s="282">
        <f>IF('ED PP C 4P'!F12=3,D95,"")</f>
        <v>0</v>
      </c>
      <c r="E146" s="283">
        <f>IF('ED PP C 4P'!F12=3,E135,"")</f>
        <v>0</v>
      </c>
      <c r="F146" s="521"/>
      <c r="I146" s="21"/>
    </row>
    <row r="147" spans="1:9" ht="20.25" customHeight="1" thickTop="1">
      <c r="A147" s="110"/>
      <c r="B147" s="110"/>
      <c r="C147" s="110"/>
      <c r="D147" s="110"/>
      <c r="E147" s="111"/>
      <c r="F147" s="115"/>
      <c r="I147" s="21"/>
    </row>
    <row r="148" spans="1:6" ht="20.25" customHeight="1">
      <c r="A148" s="835" t="s">
        <v>31</v>
      </c>
      <c r="B148" s="835"/>
      <c r="C148" s="835"/>
      <c r="D148" s="835"/>
      <c r="E148" s="835"/>
      <c r="F148" s="835"/>
    </row>
    <row r="149" spans="2:6" ht="20.25" customHeight="1">
      <c r="B149" s="286">
        <f>IF('ED PP C 4P'!F12=3,B97,B97)</f>
        <v>0</v>
      </c>
      <c r="C149" s="287">
        <f aca="true" t="shared" si="1" ref="C149:C154">B149</f>
        <v>0</v>
      </c>
      <c r="D149" s="836" t="s">
        <v>45</v>
      </c>
      <c r="E149" s="837"/>
      <c r="F149" s="838"/>
    </row>
    <row r="150" spans="2:6" ht="20.25" customHeight="1">
      <c r="B150" s="286">
        <f>IF('ED PP C 4P'!F12&lt;&gt;1,B98,"")</f>
        <v>0</v>
      </c>
      <c r="C150" s="287">
        <f t="shared" si="1"/>
        <v>0</v>
      </c>
      <c r="D150" s="839"/>
      <c r="E150" s="840"/>
      <c r="F150" s="841"/>
    </row>
    <row r="151" spans="2:6" ht="20.25" customHeight="1">
      <c r="B151" s="286">
        <f>IF('ED PP C 4P'!F12=3,B99,"")</f>
        <v>0</v>
      </c>
      <c r="C151" s="287">
        <f t="shared" si="1"/>
        <v>0</v>
      </c>
      <c r="D151" s="842"/>
      <c r="E151" s="843"/>
      <c r="F151" s="844"/>
    </row>
    <row r="152" spans="2:6" ht="20.25" customHeight="1">
      <c r="B152" s="286">
        <f>IF('ED PP C 4P'!F12=3,B93,B93)</f>
        <v>0</v>
      </c>
      <c r="C152" s="287">
        <f t="shared" si="1"/>
        <v>0</v>
      </c>
      <c r="D152" s="829"/>
      <c r="E152" s="829"/>
      <c r="F152" s="829"/>
    </row>
    <row r="153" spans="2:6" ht="20.25" customHeight="1">
      <c r="B153" s="286">
        <f>IF('ED PP C 4P'!F12&lt;&gt;1,B94,"")</f>
        <v>0</v>
      </c>
      <c r="C153" s="287">
        <f t="shared" si="1"/>
        <v>0</v>
      </c>
      <c r="D153" s="829"/>
      <c r="E153" s="829"/>
      <c r="F153" s="829"/>
    </row>
    <row r="154" spans="2:6" ht="20.25" customHeight="1">
      <c r="B154" s="286">
        <f>IF('ED PP C 4P'!F12=3,B95,"")</f>
        <v>0</v>
      </c>
      <c r="C154" s="287">
        <f t="shared" si="1"/>
        <v>0</v>
      </c>
      <c r="D154" s="829"/>
      <c r="E154" s="829"/>
      <c r="F154" s="829"/>
    </row>
    <row r="155" spans="2:6" ht="9" customHeight="1">
      <c r="B155" s="132"/>
      <c r="D155" s="829"/>
      <c r="E155" s="829"/>
      <c r="F155" s="829"/>
    </row>
    <row r="156" spans="1:4" ht="18" customHeight="1">
      <c r="A156" s="830" t="s">
        <v>32</v>
      </c>
      <c r="B156" s="830"/>
      <c r="C156" s="288">
        <v>3452</v>
      </c>
      <c r="D156" s="132"/>
    </row>
    <row r="157" spans="2:4" ht="6" customHeight="1">
      <c r="B157" s="132"/>
      <c r="D157" s="132"/>
    </row>
    <row r="158" spans="1:6" ht="18" customHeight="1">
      <c r="A158" s="6" t="s">
        <v>33</v>
      </c>
      <c r="B158" s="831">
        <f>E12</f>
      </c>
      <c r="C158" s="832"/>
      <c r="D158" s="8" t="s">
        <v>34</v>
      </c>
      <c r="E158" s="833"/>
      <c r="F158" s="832"/>
    </row>
    <row r="159" spans="2:4" ht="6" customHeight="1">
      <c r="B159" s="132"/>
      <c r="D159" s="132"/>
    </row>
    <row r="160" spans="1:6" ht="18" customHeight="1">
      <c r="A160" s="828" t="s">
        <v>35</v>
      </c>
      <c r="B160" s="828"/>
      <c r="C160" s="644">
        <f>C17</f>
      </c>
      <c r="D160" s="7"/>
      <c r="E160" s="834"/>
      <c r="F160" s="834"/>
    </row>
    <row r="161" spans="1:6" ht="6" customHeight="1">
      <c r="A161" s="559"/>
      <c r="C161" s="420"/>
      <c r="D161" s="144"/>
      <c r="E161" s="562"/>
      <c r="F161" s="562"/>
    </row>
    <row r="162" spans="1:4" ht="18" customHeight="1">
      <c r="A162" s="828" t="s">
        <v>36</v>
      </c>
      <c r="B162" s="828"/>
      <c r="C162" s="645">
        <f>C15</f>
      </c>
      <c r="D162" s="132"/>
    </row>
    <row r="163" spans="1:4" ht="6.75" customHeight="1">
      <c r="A163" s="828"/>
      <c r="B163" s="828"/>
      <c r="C163" s="14"/>
      <c r="D163" s="132"/>
    </row>
    <row r="164" spans="1:6" ht="18" customHeight="1">
      <c r="A164" s="822" t="s">
        <v>158</v>
      </c>
      <c r="B164" s="822"/>
      <c r="C164" s="822"/>
      <c r="D164" s="822"/>
      <c r="E164" s="822"/>
      <c r="F164" s="822"/>
    </row>
    <row r="165" spans="1:6" ht="18" customHeight="1">
      <c r="A165" s="822"/>
      <c r="B165" s="822"/>
      <c r="C165" s="822"/>
      <c r="D165" s="822"/>
      <c r="E165" s="822"/>
      <c r="F165" s="822"/>
    </row>
    <row r="166" spans="1:6" ht="18" customHeight="1">
      <c r="A166" s="822" t="s">
        <v>80</v>
      </c>
      <c r="B166" s="822"/>
      <c r="C166" s="822"/>
      <c r="D166" s="822"/>
      <c r="E166" s="822"/>
      <c r="F166" s="822"/>
    </row>
    <row r="167" spans="1:6" ht="18" customHeight="1">
      <c r="A167" s="822" t="s">
        <v>82</v>
      </c>
      <c r="B167" s="822"/>
      <c r="C167" s="822"/>
      <c r="D167" s="822"/>
      <c r="E167" s="822"/>
      <c r="F167" s="822"/>
    </row>
    <row r="168" spans="1:6" ht="18" customHeight="1">
      <c r="A168" s="822" t="s">
        <v>59</v>
      </c>
      <c r="B168" s="822"/>
      <c r="C168" s="822"/>
      <c r="D168" s="822"/>
      <c r="E168" s="822"/>
      <c r="F168" s="822"/>
    </row>
    <row r="169" spans="1:6" ht="18" customHeight="1">
      <c r="A169" s="822" t="s">
        <v>60</v>
      </c>
      <c r="B169" s="822"/>
      <c r="C169" s="822"/>
      <c r="D169" s="822"/>
      <c r="E169" s="822"/>
      <c r="F169" s="822"/>
    </row>
    <row r="170" spans="1:6" ht="2.25" customHeight="1">
      <c r="A170" s="556"/>
      <c r="B170" s="556"/>
      <c r="C170" s="556"/>
      <c r="D170" s="823"/>
      <c r="E170" s="824"/>
      <c r="F170" s="824"/>
    </row>
    <row r="171" spans="1:6" ht="1.5" customHeight="1">
      <c r="A171" s="556"/>
      <c r="B171" s="556"/>
      <c r="C171" s="556"/>
      <c r="D171" s="557"/>
      <c r="E171" s="558"/>
      <c r="F171" s="558"/>
    </row>
    <row r="172" spans="1:6" ht="32.25" customHeight="1" thickBot="1">
      <c r="A172" s="825" t="s">
        <v>70</v>
      </c>
      <c r="B172" s="825"/>
      <c r="C172" s="825"/>
      <c r="D172" s="825"/>
      <c r="E172" s="825"/>
      <c r="F172" s="825"/>
    </row>
    <row r="173" spans="1:6" ht="21.75" customHeight="1">
      <c r="A173" s="826"/>
      <c r="B173" s="826"/>
      <c r="C173" s="826"/>
      <c r="D173" s="826"/>
      <c r="E173" s="826"/>
      <c r="F173" s="826"/>
    </row>
    <row r="174" spans="1:6" ht="18" customHeight="1">
      <c r="A174" s="827"/>
      <c r="B174" s="827"/>
      <c r="C174" s="827"/>
      <c r="D174" s="827"/>
      <c r="E174" s="827"/>
      <c r="F174" s="827"/>
    </row>
    <row r="175" spans="1:6" ht="18.75" customHeight="1">
      <c r="A175" s="819"/>
      <c r="B175" s="819"/>
      <c r="C175" s="522"/>
      <c r="D175" s="523"/>
      <c r="E175" s="523"/>
      <c r="F175" s="523"/>
    </row>
    <row r="176" spans="1:6" ht="18.75" customHeight="1">
      <c r="A176" s="677"/>
      <c r="B176" s="677"/>
      <c r="C176" s="522"/>
      <c r="D176" s="523"/>
      <c r="E176" s="523"/>
      <c r="F176" s="523"/>
    </row>
    <row r="177" spans="1:6" ht="18" customHeight="1">
      <c r="A177" s="819"/>
      <c r="B177" s="819"/>
      <c r="C177" s="522"/>
      <c r="D177" s="523"/>
      <c r="E177" s="523"/>
      <c r="F177" s="523"/>
    </row>
    <row r="178" spans="1:6" ht="18" customHeight="1">
      <c r="A178" s="819"/>
      <c r="B178" s="819"/>
      <c r="C178" s="522"/>
      <c r="D178" s="523"/>
      <c r="E178" s="523"/>
      <c r="F178" s="523"/>
    </row>
    <row r="179" spans="1:6" ht="18" customHeight="1">
      <c r="A179" s="819"/>
      <c r="B179" s="819"/>
      <c r="C179" s="522"/>
      <c r="D179" s="523"/>
      <c r="E179" s="523"/>
      <c r="F179" s="523"/>
    </row>
    <row r="180" spans="1:6" ht="18" customHeight="1">
      <c r="A180" s="821"/>
      <c r="B180" s="821"/>
      <c r="C180" s="522"/>
      <c r="D180" s="523"/>
      <c r="E180" s="523"/>
      <c r="F180" s="523"/>
    </row>
    <row r="181" spans="1:6" ht="18" customHeight="1">
      <c r="A181" s="819"/>
      <c r="B181" s="819"/>
      <c r="C181" s="522"/>
      <c r="D181" s="523"/>
      <c r="E181" s="523"/>
      <c r="F181" s="523"/>
    </row>
    <row r="182" spans="1:6" ht="18" customHeight="1">
      <c r="A182" s="819"/>
      <c r="B182" s="819"/>
      <c r="C182" s="522"/>
      <c r="D182" s="523"/>
      <c r="E182" s="523"/>
      <c r="F182" s="523"/>
    </row>
    <row r="183" spans="1:6" ht="18" customHeight="1">
      <c r="A183" s="819"/>
      <c r="B183" s="819"/>
      <c r="C183" s="522"/>
      <c r="D183" s="523"/>
      <c r="E183" s="523"/>
      <c r="F183" s="523"/>
    </row>
    <row r="184" spans="1:6" ht="18" customHeight="1">
      <c r="A184" s="819"/>
      <c r="B184" s="819"/>
      <c r="C184" s="522"/>
      <c r="D184" s="523"/>
      <c r="E184" s="523"/>
      <c r="F184" s="523"/>
    </row>
    <row r="185" spans="1:6" ht="18" customHeight="1">
      <c r="A185" s="820"/>
      <c r="B185" s="820"/>
      <c r="C185" s="522"/>
      <c r="D185" s="523"/>
      <c r="E185" s="523"/>
      <c r="F185" s="523"/>
    </row>
    <row r="186" spans="1:6" ht="18" customHeight="1">
      <c r="A186" s="810"/>
      <c r="B186" s="810"/>
      <c r="C186" s="524"/>
      <c r="D186" s="523"/>
      <c r="E186" s="523"/>
      <c r="F186" s="523"/>
    </row>
    <row r="187" spans="1:6" ht="18" customHeight="1">
      <c r="A187" s="810"/>
      <c r="B187" s="810"/>
      <c r="C187" s="524"/>
      <c r="D187" s="523"/>
      <c r="E187" s="523"/>
      <c r="F187" s="523"/>
    </row>
    <row r="188" spans="1:6" ht="18" customHeight="1">
      <c r="A188" s="810"/>
      <c r="B188" s="810"/>
      <c r="C188" s="524"/>
      <c r="D188" s="523"/>
      <c r="E188" s="523"/>
      <c r="F188" s="523"/>
    </row>
    <row r="189" spans="1:6" ht="19.5" customHeight="1" thickBot="1">
      <c r="A189" s="523"/>
      <c r="B189" s="523"/>
      <c r="C189" s="523"/>
      <c r="D189" s="523"/>
      <c r="E189" s="523"/>
      <c r="F189" s="523"/>
    </row>
    <row r="190" spans="1:6" ht="22.5" customHeight="1" thickBot="1">
      <c r="A190" s="811"/>
      <c r="B190" s="812"/>
      <c r="C190" s="812"/>
      <c r="D190" s="812"/>
      <c r="E190" s="812"/>
      <c r="F190" s="813"/>
    </row>
    <row r="191" spans="1:6" ht="20.25" customHeight="1">
      <c r="A191" s="136"/>
      <c r="B191" s="136"/>
      <c r="C191" s="136"/>
      <c r="D191" s="136"/>
      <c r="E191" s="136"/>
      <c r="F191" s="136"/>
    </row>
    <row r="192" spans="1:6" ht="18" customHeight="1" thickBot="1">
      <c r="A192" s="814" t="s">
        <v>55</v>
      </c>
      <c r="B192" s="814"/>
      <c r="C192" s="814"/>
      <c r="D192" s="814"/>
      <c r="E192" s="814"/>
      <c r="F192" s="814"/>
    </row>
    <row r="193" spans="1:6" ht="18" customHeight="1" thickTop="1">
      <c r="A193" s="567" t="s">
        <v>1</v>
      </c>
      <c r="B193" s="554" t="s">
        <v>2</v>
      </c>
      <c r="C193" s="815" t="s">
        <v>3</v>
      </c>
      <c r="D193" s="554" t="s">
        <v>1</v>
      </c>
      <c r="E193" s="817" t="s">
        <v>49</v>
      </c>
      <c r="F193" s="817" t="s">
        <v>50</v>
      </c>
    </row>
    <row r="194" spans="1:6" ht="18" customHeight="1" thickBot="1">
      <c r="A194" s="568" t="s">
        <v>5</v>
      </c>
      <c r="B194" s="555" t="s">
        <v>6</v>
      </c>
      <c r="C194" s="816"/>
      <c r="D194" s="555" t="s">
        <v>7</v>
      </c>
      <c r="E194" s="818"/>
      <c r="F194" s="818"/>
    </row>
    <row r="195" spans="1:6" ht="8.25" customHeight="1" thickBot="1" thickTop="1">
      <c r="A195" s="807"/>
      <c r="B195" s="808"/>
      <c r="C195" s="808"/>
      <c r="D195" s="808"/>
      <c r="E195" s="808"/>
      <c r="F195" s="809"/>
    </row>
    <row r="196" spans="1:6" ht="16.5" customHeight="1" thickTop="1">
      <c r="A196" s="429"/>
      <c r="B196" s="430"/>
      <c r="C196" s="430"/>
      <c r="D196" s="431"/>
      <c r="E196" s="805"/>
      <c r="F196" s="525"/>
    </row>
    <row r="197" spans="1:6" ht="16.5" customHeight="1">
      <c r="A197" s="432"/>
      <c r="B197" s="433"/>
      <c r="C197" s="433"/>
      <c r="D197" s="434"/>
      <c r="E197" s="803"/>
      <c r="F197" s="526"/>
    </row>
    <row r="198" spans="1:6" ht="16.5" customHeight="1" thickBot="1">
      <c r="A198" s="435"/>
      <c r="B198" s="436"/>
      <c r="C198" s="436"/>
      <c r="D198" s="437"/>
      <c r="E198" s="804"/>
      <c r="F198" s="527"/>
    </row>
    <row r="199" spans="1:6" ht="16.5" customHeight="1" thickTop="1">
      <c r="A199" s="438"/>
      <c r="B199" s="439"/>
      <c r="C199" s="439"/>
      <c r="D199" s="440"/>
      <c r="E199" s="803"/>
      <c r="F199" s="528"/>
    </row>
    <row r="200" spans="1:6" ht="16.5" customHeight="1">
      <c r="A200" s="441"/>
      <c r="B200" s="442"/>
      <c r="C200" s="442"/>
      <c r="D200" s="443"/>
      <c r="E200" s="803"/>
      <c r="F200" s="529"/>
    </row>
    <row r="201" spans="1:6" ht="16.5" customHeight="1" thickBot="1">
      <c r="A201" s="444"/>
      <c r="B201" s="445"/>
      <c r="C201" s="445"/>
      <c r="D201" s="446"/>
      <c r="E201" s="804"/>
      <c r="F201" s="530"/>
    </row>
    <row r="202" spans="1:6" ht="16.5" customHeight="1" thickTop="1">
      <c r="A202" s="429"/>
      <c r="B202" s="430"/>
      <c r="C202" s="430"/>
      <c r="D202" s="447"/>
      <c r="E202" s="803"/>
      <c r="F202" s="525"/>
    </row>
    <row r="203" spans="1:6" ht="16.5" customHeight="1">
      <c r="A203" s="432"/>
      <c r="B203" s="433"/>
      <c r="C203" s="433"/>
      <c r="D203" s="434"/>
      <c r="E203" s="803"/>
      <c r="F203" s="526"/>
    </row>
    <row r="204" spans="1:6" ht="16.5" customHeight="1" thickBot="1">
      <c r="A204" s="435"/>
      <c r="B204" s="436"/>
      <c r="C204" s="436"/>
      <c r="D204" s="448"/>
      <c r="E204" s="804"/>
      <c r="F204" s="527"/>
    </row>
    <row r="205" spans="1:6" ht="16.5" customHeight="1" thickTop="1">
      <c r="A205" s="449"/>
      <c r="B205" s="450"/>
      <c r="C205" s="450"/>
      <c r="D205" s="451"/>
      <c r="E205" s="803"/>
      <c r="F205" s="531"/>
    </row>
    <row r="206" spans="1:6" ht="16.5" customHeight="1">
      <c r="A206" s="452"/>
      <c r="B206" s="453"/>
      <c r="C206" s="453"/>
      <c r="D206" s="454"/>
      <c r="E206" s="803"/>
      <c r="F206" s="532"/>
    </row>
    <row r="207" spans="1:6" ht="16.5" customHeight="1" thickBot="1">
      <c r="A207" s="455"/>
      <c r="B207" s="456"/>
      <c r="C207" s="456"/>
      <c r="D207" s="457"/>
      <c r="E207" s="804"/>
      <c r="F207" s="533"/>
    </row>
    <row r="208" spans="1:6" ht="16.5" customHeight="1" thickTop="1">
      <c r="A208" s="429"/>
      <c r="B208" s="430"/>
      <c r="C208" s="430"/>
      <c r="D208" s="431"/>
      <c r="E208" s="805"/>
      <c r="F208" s="525"/>
    </row>
    <row r="209" spans="1:6" ht="16.5" customHeight="1">
      <c r="A209" s="432"/>
      <c r="B209" s="433"/>
      <c r="C209" s="433"/>
      <c r="D209" s="434"/>
      <c r="E209" s="803"/>
      <c r="F209" s="526"/>
    </row>
    <row r="210" spans="1:6" ht="16.5" customHeight="1" thickBot="1">
      <c r="A210" s="435"/>
      <c r="B210" s="436"/>
      <c r="C210" s="436"/>
      <c r="D210" s="437"/>
      <c r="E210" s="804"/>
      <c r="F210" s="527"/>
    </row>
    <row r="211" spans="1:6" ht="16.5" customHeight="1" thickTop="1">
      <c r="A211" s="438"/>
      <c r="B211" s="439"/>
      <c r="C211" s="439"/>
      <c r="D211" s="440"/>
      <c r="E211" s="805"/>
      <c r="F211" s="528"/>
    </row>
    <row r="212" spans="1:6" ht="16.5" customHeight="1">
      <c r="A212" s="441"/>
      <c r="B212" s="442"/>
      <c r="C212" s="442"/>
      <c r="D212" s="443"/>
      <c r="E212" s="803"/>
      <c r="F212" s="529"/>
    </row>
    <row r="213" spans="1:6" ht="16.5" customHeight="1" thickBot="1">
      <c r="A213" s="444"/>
      <c r="B213" s="445"/>
      <c r="C213" s="445"/>
      <c r="D213" s="458"/>
      <c r="E213" s="804"/>
      <c r="F213" s="530"/>
    </row>
    <row r="214" spans="1:6" ht="16.5" customHeight="1" thickTop="1">
      <c r="A214" s="429"/>
      <c r="B214" s="430"/>
      <c r="C214" s="430"/>
      <c r="D214" s="431"/>
      <c r="E214" s="805"/>
      <c r="F214" s="525"/>
    </row>
    <row r="215" spans="1:6" ht="16.5" customHeight="1">
      <c r="A215" s="432"/>
      <c r="B215" s="433"/>
      <c r="C215" s="433"/>
      <c r="D215" s="434"/>
      <c r="E215" s="803"/>
      <c r="F215" s="526"/>
    </row>
    <row r="216" spans="1:6" ht="16.5" customHeight="1" thickBot="1">
      <c r="A216" s="435"/>
      <c r="B216" s="436"/>
      <c r="C216" s="436"/>
      <c r="D216" s="437"/>
      <c r="E216" s="804"/>
      <c r="F216" s="527"/>
    </row>
    <row r="217" spans="1:6" ht="16.5" customHeight="1" thickTop="1">
      <c r="A217" s="449"/>
      <c r="B217" s="450"/>
      <c r="C217" s="450"/>
      <c r="D217" s="459"/>
      <c r="E217" s="805"/>
      <c r="F217" s="531"/>
    </row>
    <row r="218" spans="1:6" ht="16.5" customHeight="1">
      <c r="A218" s="452"/>
      <c r="B218" s="453"/>
      <c r="C218" s="453"/>
      <c r="D218" s="454"/>
      <c r="E218" s="803"/>
      <c r="F218" s="532"/>
    </row>
    <row r="219" spans="1:6" ht="16.5" customHeight="1" thickBot="1">
      <c r="A219" s="455"/>
      <c r="B219" s="456"/>
      <c r="C219" s="456"/>
      <c r="D219" s="457"/>
      <c r="E219" s="804"/>
      <c r="F219" s="533"/>
    </row>
    <row r="220" spans="1:6" ht="16.5" customHeight="1" thickTop="1">
      <c r="A220" s="429"/>
      <c r="B220" s="430"/>
      <c r="C220" s="430"/>
      <c r="D220" s="431"/>
      <c r="E220" s="805"/>
      <c r="F220" s="525"/>
    </row>
    <row r="221" spans="1:6" ht="16.5" customHeight="1">
      <c r="A221" s="432"/>
      <c r="B221" s="433"/>
      <c r="C221" s="433"/>
      <c r="D221" s="434"/>
      <c r="E221" s="803"/>
      <c r="F221" s="526"/>
    </row>
    <row r="222" spans="1:6" ht="16.5" customHeight="1" thickBot="1">
      <c r="A222" s="435"/>
      <c r="B222" s="436"/>
      <c r="C222" s="436"/>
      <c r="D222" s="437"/>
      <c r="E222" s="804"/>
      <c r="F222" s="527"/>
    </row>
    <row r="223" spans="1:6" ht="16.5" customHeight="1" thickTop="1">
      <c r="A223" s="438"/>
      <c r="B223" s="439"/>
      <c r="C223" s="439"/>
      <c r="D223" s="440"/>
      <c r="E223" s="803"/>
      <c r="F223" s="528"/>
    </row>
    <row r="224" spans="1:6" ht="16.5" customHeight="1">
      <c r="A224" s="441"/>
      <c r="B224" s="442"/>
      <c r="C224" s="442"/>
      <c r="D224" s="443"/>
      <c r="E224" s="803"/>
      <c r="F224" s="529"/>
    </row>
    <row r="225" spans="1:6" ht="16.5" customHeight="1" thickBot="1">
      <c r="A225" s="444"/>
      <c r="B225" s="445"/>
      <c r="C225" s="445"/>
      <c r="D225" s="446"/>
      <c r="E225" s="804"/>
      <c r="F225" s="530"/>
    </row>
    <row r="226" spans="1:6" ht="16.5" customHeight="1" thickTop="1">
      <c r="A226" s="429"/>
      <c r="B226" s="430"/>
      <c r="C226" s="430"/>
      <c r="D226" s="447"/>
      <c r="E226" s="803"/>
      <c r="F226" s="525"/>
    </row>
    <row r="227" spans="1:6" ht="16.5" customHeight="1">
      <c r="A227" s="432"/>
      <c r="B227" s="433"/>
      <c r="C227" s="433"/>
      <c r="D227" s="434"/>
      <c r="E227" s="803"/>
      <c r="F227" s="526"/>
    </row>
    <row r="228" spans="1:6" ht="16.5" customHeight="1" thickBot="1">
      <c r="A228" s="435"/>
      <c r="B228" s="436"/>
      <c r="C228" s="436"/>
      <c r="D228" s="448"/>
      <c r="E228" s="804"/>
      <c r="F228" s="527"/>
    </row>
    <row r="229" spans="1:6" ht="16.5" customHeight="1" thickTop="1">
      <c r="A229" s="449"/>
      <c r="B229" s="450"/>
      <c r="C229" s="450"/>
      <c r="D229" s="451"/>
      <c r="E229" s="803"/>
      <c r="F229" s="531"/>
    </row>
    <row r="230" spans="1:6" ht="16.5" customHeight="1">
      <c r="A230" s="452"/>
      <c r="B230" s="453"/>
      <c r="C230" s="453"/>
      <c r="D230" s="454"/>
      <c r="E230" s="803"/>
      <c r="F230" s="532"/>
    </row>
    <row r="231" spans="1:6" ht="16.5" customHeight="1" thickBot="1">
      <c r="A231" s="455"/>
      <c r="B231" s="456"/>
      <c r="C231" s="456"/>
      <c r="D231" s="457"/>
      <c r="E231" s="804"/>
      <c r="F231" s="533"/>
    </row>
    <row r="232" spans="1:6" ht="16.5" customHeight="1" thickTop="1">
      <c r="A232" s="429"/>
      <c r="B232" s="430"/>
      <c r="C232" s="430"/>
      <c r="D232" s="431"/>
      <c r="E232" s="805"/>
      <c r="F232" s="525"/>
    </row>
    <row r="233" spans="1:6" ht="16.5" customHeight="1">
      <c r="A233" s="432"/>
      <c r="B233" s="433"/>
      <c r="C233" s="433"/>
      <c r="D233" s="434"/>
      <c r="E233" s="803"/>
      <c r="F233" s="526"/>
    </row>
    <row r="234" spans="1:6" ht="16.5" customHeight="1" thickBot="1">
      <c r="A234" s="435"/>
      <c r="B234" s="436"/>
      <c r="C234" s="436"/>
      <c r="D234" s="437"/>
      <c r="E234" s="804"/>
      <c r="F234" s="527"/>
    </row>
    <row r="235" spans="1:6" ht="16.5" customHeight="1" thickTop="1">
      <c r="A235" s="438"/>
      <c r="B235" s="439"/>
      <c r="C235" s="439"/>
      <c r="D235" s="440"/>
      <c r="E235" s="805"/>
      <c r="F235" s="528"/>
    </row>
    <row r="236" spans="1:6" ht="16.5" customHeight="1">
      <c r="A236" s="441"/>
      <c r="B236" s="442"/>
      <c r="C236" s="442"/>
      <c r="D236" s="443"/>
      <c r="E236" s="803"/>
      <c r="F236" s="529"/>
    </row>
    <row r="237" spans="1:6" ht="16.5" customHeight="1" thickBot="1">
      <c r="A237" s="444"/>
      <c r="B237" s="445"/>
      <c r="C237" s="445"/>
      <c r="D237" s="458"/>
      <c r="E237" s="804"/>
      <c r="F237" s="530"/>
    </row>
    <row r="238" spans="1:6" ht="16.5" customHeight="1" thickTop="1">
      <c r="A238" s="429"/>
      <c r="B238" s="430"/>
      <c r="C238" s="430"/>
      <c r="D238" s="431"/>
      <c r="E238" s="805"/>
      <c r="F238" s="525"/>
    </row>
    <row r="239" spans="1:6" ht="16.5" customHeight="1">
      <c r="A239" s="432"/>
      <c r="B239" s="433"/>
      <c r="C239" s="433"/>
      <c r="D239" s="434"/>
      <c r="E239" s="803"/>
      <c r="F239" s="526"/>
    </row>
    <row r="240" spans="1:6" ht="16.5" customHeight="1" thickBot="1">
      <c r="A240" s="435"/>
      <c r="B240" s="436"/>
      <c r="C240" s="436"/>
      <c r="D240" s="437"/>
      <c r="E240" s="804"/>
      <c r="F240" s="527"/>
    </row>
    <row r="241" spans="1:6" ht="16.5" customHeight="1" thickTop="1">
      <c r="A241" s="449"/>
      <c r="B241" s="450"/>
      <c r="C241" s="450"/>
      <c r="D241" s="459"/>
      <c r="E241" s="805"/>
      <c r="F241" s="531"/>
    </row>
    <row r="242" spans="1:6" ht="16.5" customHeight="1">
      <c r="A242" s="452"/>
      <c r="B242" s="453"/>
      <c r="C242" s="453"/>
      <c r="D242" s="454"/>
      <c r="E242" s="803"/>
      <c r="F242" s="532"/>
    </row>
    <row r="243" spans="1:6" ht="16.5" customHeight="1" thickBot="1">
      <c r="A243" s="455"/>
      <c r="B243" s="456"/>
      <c r="C243" s="456"/>
      <c r="D243" s="457"/>
      <c r="E243" s="804"/>
      <c r="F243" s="533"/>
    </row>
    <row r="244" ht="22.5" customHeight="1" thickTop="1"/>
    <row r="245" spans="1:7" ht="18" customHeight="1">
      <c r="A245" s="806"/>
      <c r="B245" s="806"/>
      <c r="C245" s="806"/>
      <c r="D245" s="806"/>
      <c r="E245" s="806"/>
      <c r="F245" s="806"/>
      <c r="G245" s="60"/>
    </row>
    <row r="246" spans="1:7" ht="18" customHeight="1">
      <c r="A246" s="60"/>
      <c r="B246" s="61"/>
      <c r="C246" s="60"/>
      <c r="D246" s="61"/>
      <c r="E246" s="60"/>
      <c r="F246" s="60"/>
      <c r="G246" s="60"/>
    </row>
    <row r="247" spans="1:7" ht="65.25" customHeight="1">
      <c r="A247" s="62"/>
      <c r="B247" s="62"/>
      <c r="C247" s="62"/>
      <c r="D247" s="62"/>
      <c r="E247" s="62"/>
      <c r="F247" s="62"/>
      <c r="G247" s="60"/>
    </row>
  </sheetData>
  <sheetProtection password="E574" sheet="1" objects="1" scenarios="1"/>
  <mergeCells count="146">
    <mergeCell ref="A1:A3"/>
    <mergeCell ref="B1:F1"/>
    <mergeCell ref="B2:F2"/>
    <mergeCell ref="B3:F3"/>
    <mergeCell ref="A5:F5"/>
    <mergeCell ref="A6:F6"/>
    <mergeCell ref="B7:B10"/>
    <mergeCell ref="A11:C11"/>
    <mergeCell ref="A12:B12"/>
    <mergeCell ref="E12:F12"/>
    <mergeCell ref="A13:D13"/>
    <mergeCell ref="E13:F13"/>
    <mergeCell ref="D14:F14"/>
    <mergeCell ref="D15:F15"/>
    <mergeCell ref="D16:F16"/>
    <mergeCell ref="D17:F17"/>
    <mergeCell ref="A18:B18"/>
    <mergeCell ref="C18:D18"/>
    <mergeCell ref="E18:F18"/>
    <mergeCell ref="A19:D19"/>
    <mergeCell ref="A25:B25"/>
    <mergeCell ref="A26:B26"/>
    <mergeCell ref="C26:E26"/>
    <mergeCell ref="C27:E28"/>
    <mergeCell ref="A30:F30"/>
    <mergeCell ref="A31:C31"/>
    <mergeCell ref="A32:F32"/>
    <mergeCell ref="A33:F33"/>
    <mergeCell ref="A34:F34"/>
    <mergeCell ref="A35:F35"/>
    <mergeCell ref="A36:B36"/>
    <mergeCell ref="C36:D36"/>
    <mergeCell ref="A37:B37"/>
    <mergeCell ref="C37:D37"/>
    <mergeCell ref="A39:F39"/>
    <mergeCell ref="A40:F40"/>
    <mergeCell ref="A41:B41"/>
    <mergeCell ref="C41:D41"/>
    <mergeCell ref="A42:B42"/>
    <mergeCell ref="C42:D42"/>
    <mergeCell ref="A44:F44"/>
    <mergeCell ref="C45:C46"/>
    <mergeCell ref="E45:E46"/>
    <mergeCell ref="F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A72:F72"/>
    <mergeCell ref="A85:F85"/>
    <mergeCell ref="E86:E88"/>
    <mergeCell ref="E89:E91"/>
    <mergeCell ref="A92:F92"/>
    <mergeCell ref="E93:E95"/>
    <mergeCell ref="A96:F96"/>
    <mergeCell ref="E97:E99"/>
    <mergeCell ref="A100:F100"/>
    <mergeCell ref="A101:B101"/>
    <mergeCell ref="D101:F101"/>
    <mergeCell ref="A102:B102"/>
    <mergeCell ref="A103:B103"/>
    <mergeCell ref="D103:F103"/>
    <mergeCell ref="A104:B104"/>
    <mergeCell ref="A106:C106"/>
    <mergeCell ref="D106:F106"/>
    <mergeCell ref="A107:C107"/>
    <mergeCell ref="A108:C108"/>
    <mergeCell ref="E109:F109"/>
    <mergeCell ref="A111:F111"/>
    <mergeCell ref="B112:E112"/>
    <mergeCell ref="C113:D116"/>
    <mergeCell ref="C117:D117"/>
    <mergeCell ref="A133:D133"/>
    <mergeCell ref="C134:D134"/>
    <mergeCell ref="E134:F134"/>
    <mergeCell ref="C135:D135"/>
    <mergeCell ref="E135:F135"/>
    <mergeCell ref="A137:F137"/>
    <mergeCell ref="C139:C140"/>
    <mergeCell ref="E139:E140"/>
    <mergeCell ref="F139:F140"/>
    <mergeCell ref="A148:F148"/>
    <mergeCell ref="D149:F149"/>
    <mergeCell ref="D150:F151"/>
    <mergeCell ref="D152:F152"/>
    <mergeCell ref="D153:F153"/>
    <mergeCell ref="D154:F154"/>
    <mergeCell ref="D155:F155"/>
    <mergeCell ref="A156:B156"/>
    <mergeCell ref="B158:C158"/>
    <mergeCell ref="E158:F158"/>
    <mergeCell ref="A160:B160"/>
    <mergeCell ref="E160:F160"/>
    <mergeCell ref="A162:B162"/>
    <mergeCell ref="A163:B163"/>
    <mergeCell ref="A164:F165"/>
    <mergeCell ref="A166:F166"/>
    <mergeCell ref="A167:F167"/>
    <mergeCell ref="A168:F168"/>
    <mergeCell ref="A169:F169"/>
    <mergeCell ref="D170:F170"/>
    <mergeCell ref="A172:F172"/>
    <mergeCell ref="A173:B173"/>
    <mergeCell ref="C173:F173"/>
    <mergeCell ref="A174:F174"/>
    <mergeCell ref="A175:B175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90:F190"/>
    <mergeCell ref="A192:F192"/>
    <mergeCell ref="C193:C194"/>
    <mergeCell ref="E193:E194"/>
    <mergeCell ref="F193:F194"/>
    <mergeCell ref="A195:F195"/>
    <mergeCell ref="E196:E198"/>
    <mergeCell ref="E199:E201"/>
    <mergeCell ref="E202:E204"/>
    <mergeCell ref="E205:E207"/>
    <mergeCell ref="E208:E210"/>
    <mergeCell ref="E211:E213"/>
    <mergeCell ref="E214:E216"/>
    <mergeCell ref="E217:E219"/>
    <mergeCell ref="E220:E222"/>
    <mergeCell ref="E223:E225"/>
    <mergeCell ref="E226:E228"/>
    <mergeCell ref="E229:E231"/>
    <mergeCell ref="E232:E234"/>
    <mergeCell ref="E235:E237"/>
    <mergeCell ref="E238:E240"/>
    <mergeCell ref="E241:E243"/>
    <mergeCell ref="A245:F24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I18" sqref="I18"/>
    </sheetView>
  </sheetViews>
  <sheetFormatPr defaultColWidth="11.421875" defaultRowHeight="15"/>
  <cols>
    <col min="1" max="1" width="12.57421875" style="131" customWidth="1"/>
    <col min="2" max="2" width="15.00390625" style="131" customWidth="1"/>
    <col min="3" max="3" width="14.8515625" style="131" customWidth="1"/>
    <col min="4" max="5" width="11.7109375" style="131" customWidth="1"/>
    <col min="6" max="6" width="12.7109375" style="131" customWidth="1"/>
    <col min="7" max="7" width="11.421875" style="131" customWidth="1"/>
    <col min="8" max="8" width="11.8515625" style="131" bestFit="1" customWidth="1"/>
    <col min="9" max="9" width="12.00390625" style="131" customWidth="1"/>
    <col min="10" max="10" width="16.140625" style="131" customWidth="1"/>
    <col min="11" max="11" width="13.140625" style="131" customWidth="1"/>
    <col min="12" max="16384" width="11.421875" style="131" customWidth="1"/>
  </cols>
  <sheetData>
    <row r="1" spans="1:13" ht="18.75">
      <c r="A1" s="773" t="s">
        <v>161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M1" s="132"/>
    </row>
    <row r="2" spans="1:13" ht="15.75">
      <c r="A2" s="972" t="s">
        <v>85</v>
      </c>
      <c r="B2" s="973"/>
      <c r="C2" s="776"/>
      <c r="D2" s="776"/>
      <c r="E2" s="777"/>
      <c r="F2" s="778" t="s">
        <v>86</v>
      </c>
      <c r="G2" s="779"/>
      <c r="H2" s="780"/>
      <c r="I2" s="398"/>
      <c r="J2" s="781" t="s">
        <v>87</v>
      </c>
      <c r="K2" s="782"/>
      <c r="M2" s="132"/>
    </row>
    <row r="3" spans="1:13" ht="15.75" customHeight="1">
      <c r="A3" s="966" t="s">
        <v>125</v>
      </c>
      <c r="B3" s="967"/>
      <c r="C3" s="753"/>
      <c r="D3" s="753"/>
      <c r="E3" s="754"/>
      <c r="F3" s="767"/>
      <c r="G3" s="768"/>
      <c r="H3" s="769"/>
      <c r="I3" s="368"/>
      <c r="J3" s="363"/>
      <c r="K3" s="364">
        <f>SUM(I2)</f>
        <v>0</v>
      </c>
      <c r="M3" s="132"/>
    </row>
    <row r="4" spans="1:13" ht="15.75">
      <c r="A4" s="966" t="s">
        <v>144</v>
      </c>
      <c r="B4" s="967"/>
      <c r="C4" s="753"/>
      <c r="D4" s="753"/>
      <c r="E4" s="754"/>
      <c r="F4" s="548"/>
      <c r="G4" s="549"/>
      <c r="H4" s="550"/>
      <c r="I4" s="368"/>
      <c r="J4" s="369"/>
      <c r="K4" s="389"/>
      <c r="M4" s="132"/>
    </row>
    <row r="5" spans="1:13" ht="15.75">
      <c r="A5" s="966" t="s">
        <v>145</v>
      </c>
      <c r="B5" s="967"/>
      <c r="C5" s="753"/>
      <c r="D5" s="753"/>
      <c r="E5" s="754"/>
      <c r="F5" s="548"/>
      <c r="G5" s="549"/>
      <c r="H5" s="550"/>
      <c r="I5" s="368"/>
      <c r="J5" s="369"/>
      <c r="K5" s="389"/>
      <c r="M5" s="132"/>
    </row>
    <row r="6" spans="1:13" ht="15.75">
      <c r="A6" s="962" t="s">
        <v>88</v>
      </c>
      <c r="B6" s="963"/>
      <c r="C6" s="753"/>
      <c r="D6" s="753"/>
      <c r="E6" s="754"/>
      <c r="F6" s="767" t="s">
        <v>123</v>
      </c>
      <c r="G6" s="768"/>
      <c r="H6" s="769"/>
      <c r="I6" s="399"/>
      <c r="J6" s="599">
        <f>F12*G12</f>
        <v>0</v>
      </c>
      <c r="K6" s="370">
        <f>SUM(I6*J6)</f>
        <v>0</v>
      </c>
      <c r="M6" s="132"/>
    </row>
    <row r="7" spans="1:13" ht="15.75">
      <c r="A7" s="962" t="s">
        <v>67</v>
      </c>
      <c r="B7" s="963"/>
      <c r="C7" s="753"/>
      <c r="D7" s="753"/>
      <c r="E7" s="754"/>
      <c r="F7" s="767" t="s">
        <v>162</v>
      </c>
      <c r="G7" s="768"/>
      <c r="H7" s="769"/>
      <c r="I7" s="600">
        <f>ROUNDUP($I$6/2,0)</f>
        <v>0</v>
      </c>
      <c r="J7" s="366" t="s">
        <v>41</v>
      </c>
      <c r="K7" s="367">
        <f>SUM(K3:K6)</f>
        <v>0</v>
      </c>
      <c r="M7" s="132"/>
    </row>
    <row r="8" spans="1:13" ht="15.75">
      <c r="A8" s="964" t="s">
        <v>129</v>
      </c>
      <c r="B8" s="965"/>
      <c r="C8" s="760"/>
      <c r="D8" s="760"/>
      <c r="E8" s="761"/>
      <c r="F8" s="762"/>
      <c r="G8" s="763"/>
      <c r="H8" s="764"/>
      <c r="I8" s="574"/>
      <c r="J8" s="147"/>
      <c r="K8" s="147"/>
      <c r="M8" s="132"/>
    </row>
    <row r="9" spans="1:13" ht="15">
      <c r="A9" s="358"/>
      <c r="B9" s="148"/>
      <c r="C9" s="148"/>
      <c r="D9" s="148"/>
      <c r="E9" s="149"/>
      <c r="F9" s="149"/>
      <c r="G9" s="150"/>
      <c r="H9" s="151"/>
      <c r="I9" s="148"/>
      <c r="J9" s="148"/>
      <c r="K9" s="152"/>
      <c r="M9" s="132"/>
    </row>
    <row r="10" spans="1:13" ht="18.75">
      <c r="A10" s="773" t="s">
        <v>170</v>
      </c>
      <c r="B10" s="773"/>
      <c r="C10" s="773"/>
      <c r="D10" s="773"/>
      <c r="E10" s="773"/>
      <c r="F10" s="773"/>
      <c r="G10" s="773"/>
      <c r="H10" s="723"/>
      <c r="I10" s="723"/>
      <c r="J10" s="723"/>
      <c r="K10" s="152"/>
      <c r="M10" s="132"/>
    </row>
    <row r="11" spans="1:13" ht="15">
      <c r="A11" s="153"/>
      <c r="B11" s="149"/>
      <c r="C11" s="149"/>
      <c r="D11" s="197"/>
      <c r="E11" s="601"/>
      <c r="F11" s="602" t="s">
        <v>175</v>
      </c>
      <c r="G11" s="603" t="s">
        <v>89</v>
      </c>
      <c r="H11" s="153"/>
      <c r="I11" s="149"/>
      <c r="J11" s="149"/>
      <c r="K11" s="152"/>
      <c r="M11" s="132"/>
    </row>
    <row r="12" spans="1:13" ht="15.75">
      <c r="A12" s="736" t="s">
        <v>155</v>
      </c>
      <c r="B12" s="737"/>
      <c r="C12" s="737"/>
      <c r="D12" s="737"/>
      <c r="E12" s="738"/>
      <c r="F12" s="200">
        <v>3</v>
      </c>
      <c r="G12" s="234">
        <f>IF(ISNUMBER(C6),6,0)+IF(ISNUMBER(C3),8,0)+IF(ISNUMBER(C4),8,0)+IF(ISNUMBER(C5),8,0)</f>
        <v>0</v>
      </c>
      <c r="H12" s="244">
        <f>SUM(F12*G12*I6)</f>
        <v>0</v>
      </c>
      <c r="I12" s="148"/>
      <c r="J12" s="148"/>
      <c r="K12" s="152"/>
      <c r="M12" s="132"/>
    </row>
    <row r="13" spans="1:13" ht="15.75">
      <c r="A13" s="739" t="s">
        <v>90</v>
      </c>
      <c r="B13" s="740"/>
      <c r="C13" s="740"/>
      <c r="D13" s="740"/>
      <c r="E13" s="740"/>
      <c r="F13" s="740"/>
      <c r="G13" s="741"/>
      <c r="H13" s="244">
        <f>SUM(I2)</f>
        <v>0</v>
      </c>
      <c r="I13" s="148"/>
      <c r="J13" s="175"/>
      <c r="K13" s="152"/>
      <c r="M13" s="132"/>
    </row>
    <row r="14" spans="1:13" ht="15.75">
      <c r="A14" s="742" t="s">
        <v>91</v>
      </c>
      <c r="B14" s="743"/>
      <c r="C14" s="743"/>
      <c r="D14" s="743"/>
      <c r="E14" s="743"/>
      <c r="F14" s="743"/>
      <c r="G14" s="744"/>
      <c r="H14" s="245">
        <f>SUM(H12:H13)</f>
        <v>0</v>
      </c>
      <c r="I14" s="155"/>
      <c r="J14" s="156"/>
      <c r="K14" s="152"/>
      <c r="M14" s="132"/>
    </row>
    <row r="15" spans="1:13" ht="15.75">
      <c r="A15" s="959" t="s">
        <v>131</v>
      </c>
      <c r="B15" s="960"/>
      <c r="C15" s="960"/>
      <c r="D15" s="960"/>
      <c r="E15" s="960"/>
      <c r="F15" s="961"/>
      <c r="G15" s="545">
        <v>0.25</v>
      </c>
      <c r="H15" s="246">
        <f>SUM(H14*G15)</f>
        <v>0</v>
      </c>
      <c r="I15" s="155"/>
      <c r="J15" s="156"/>
      <c r="K15" s="152"/>
      <c r="M15" s="132"/>
    </row>
    <row r="16" spans="1:13" ht="16.5" thickBot="1">
      <c r="A16" s="748" t="s">
        <v>137</v>
      </c>
      <c r="B16" s="749"/>
      <c r="C16" s="749"/>
      <c r="D16" s="749"/>
      <c r="E16" s="749"/>
      <c r="F16" s="750"/>
      <c r="G16" s="699">
        <v>0.6</v>
      </c>
      <c r="H16" s="246">
        <f>SUM(H15*G16)</f>
        <v>0</v>
      </c>
      <c r="I16" s="155"/>
      <c r="J16" s="156"/>
      <c r="K16" s="152"/>
      <c r="M16" s="132"/>
    </row>
    <row r="17" spans="1:13" ht="19.5" thickBot="1">
      <c r="A17" s="968" t="s">
        <v>182</v>
      </c>
      <c r="B17" s="969"/>
      <c r="C17" s="969"/>
      <c r="D17" s="969"/>
      <c r="E17" s="969"/>
      <c r="F17" s="969"/>
      <c r="G17" s="970"/>
      <c r="H17" s="1046"/>
      <c r="I17" s="544"/>
      <c r="J17" s="544"/>
      <c r="K17" s="544"/>
      <c r="L17" s="544"/>
      <c r="M17" s="544"/>
    </row>
    <row r="18" spans="1:13" ht="15.75">
      <c r="A18" s="149"/>
      <c r="B18" s="149"/>
      <c r="C18" s="149"/>
      <c r="D18" s="149"/>
      <c r="E18" s="149"/>
      <c r="F18" s="149"/>
      <c r="G18" s="547"/>
      <c r="H18" s="159"/>
      <c r="I18" s="155"/>
      <c r="J18" s="156"/>
      <c r="K18" s="152"/>
      <c r="L18" s="160"/>
      <c r="M18" s="132"/>
    </row>
    <row r="19" spans="1:13" ht="18.75">
      <c r="A19" s="336"/>
      <c r="B19" s="336"/>
      <c r="C19" s="336"/>
      <c r="D19" s="336"/>
      <c r="E19" s="336"/>
      <c r="F19" s="336"/>
      <c r="G19" s="336"/>
      <c r="H19" s="336"/>
      <c r="I19" s="336"/>
      <c r="J19" s="336"/>
      <c r="K19" s="152"/>
      <c r="M19" s="132"/>
    </row>
    <row r="20" spans="1:13" ht="18.75">
      <c r="A20" s="723" t="s">
        <v>132</v>
      </c>
      <c r="B20" s="723"/>
      <c r="C20" s="723"/>
      <c r="D20" s="723"/>
      <c r="E20" s="723"/>
      <c r="F20" s="723"/>
      <c r="G20" s="723"/>
      <c r="H20" s="723"/>
      <c r="I20" s="723"/>
      <c r="J20" s="723"/>
      <c r="K20" s="152"/>
      <c r="M20" s="132"/>
    </row>
    <row r="21" spans="1:13" ht="15">
      <c r="A21" s="148"/>
      <c r="B21" s="724" t="s">
        <v>91</v>
      </c>
      <c r="C21" s="725"/>
      <c r="D21" s="726"/>
      <c r="E21" s="577">
        <f>SUM(K7)</f>
        <v>0</v>
      </c>
      <c r="F21" s="154"/>
      <c r="G21" s="955"/>
      <c r="H21" s="956"/>
      <c r="I21" s="956"/>
      <c r="J21" s="956"/>
      <c r="K21" s="134"/>
      <c r="M21" s="132"/>
    </row>
    <row r="22" spans="1:13" ht="45">
      <c r="A22" s="161"/>
      <c r="B22" s="162" t="s">
        <v>126</v>
      </c>
      <c r="C22" s="162" t="s">
        <v>92</v>
      </c>
      <c r="D22" s="163" t="s">
        <v>93</v>
      </c>
      <c r="E22" s="164" t="s">
        <v>94</v>
      </c>
      <c r="F22" s="165" t="s">
        <v>46</v>
      </c>
      <c r="G22" s="635"/>
      <c r="H22" s="658"/>
      <c r="I22" s="149"/>
      <c r="J22" s="149"/>
      <c r="K22" s="152"/>
      <c r="M22" s="132"/>
    </row>
    <row r="23" spans="1:13" ht="15">
      <c r="A23" s="539" t="s">
        <v>133</v>
      </c>
      <c r="B23" s="604">
        <f>ROUNDDOWN($I$6/2,0)</f>
        <v>0</v>
      </c>
      <c r="C23" s="605">
        <v>0</v>
      </c>
      <c r="D23" s="606">
        <f aca="true" t="shared" si="0" ref="D23:D33">SUM(B23*C23)</f>
        <v>0</v>
      </c>
      <c r="E23" s="607">
        <f>SUM(E21)</f>
        <v>0</v>
      </c>
      <c r="F23" s="608">
        <f>SUM(D23)</f>
        <v>0</v>
      </c>
      <c r="G23" s="660"/>
      <c r="H23" s="658"/>
      <c r="I23" s="149"/>
      <c r="J23" s="149"/>
      <c r="K23" s="152"/>
      <c r="M23" s="132"/>
    </row>
    <row r="24" spans="1:13" ht="15">
      <c r="A24" s="541" t="s">
        <v>115</v>
      </c>
      <c r="B24" s="582">
        <f>ROUNDDOWN(I7/2,0)</f>
        <v>0</v>
      </c>
      <c r="C24" s="674">
        <v>0</v>
      </c>
      <c r="D24" s="609">
        <f t="shared" si="0"/>
        <v>0</v>
      </c>
      <c r="E24" s="584">
        <f aca="true" t="shared" si="1" ref="E24:E33">SUM(E23-D24)</f>
        <v>0</v>
      </c>
      <c r="F24" s="610">
        <f aca="true" t="shared" si="2" ref="F24:F33">SUM(F23+C24)</f>
        <v>0</v>
      </c>
      <c r="G24" s="611">
        <f>IF(_XLL.EST.PAIR(B23),B23/2,(B23+1)/2)</f>
        <v>0</v>
      </c>
      <c r="H24" s="147"/>
      <c r="I24" s="167"/>
      <c r="J24" s="149"/>
      <c r="K24" s="152"/>
      <c r="M24" s="132"/>
    </row>
    <row r="25" spans="1:13" ht="15">
      <c r="A25" s="541" t="s">
        <v>171</v>
      </c>
      <c r="B25" s="582">
        <f>ROUNDDOWN(G24/2,0)</f>
        <v>0</v>
      </c>
      <c r="C25" s="674">
        <v>0</v>
      </c>
      <c r="D25" s="609">
        <f t="shared" si="0"/>
        <v>0</v>
      </c>
      <c r="E25" s="584">
        <f t="shared" si="1"/>
        <v>0</v>
      </c>
      <c r="F25" s="610">
        <f t="shared" si="2"/>
        <v>0</v>
      </c>
      <c r="G25" s="612">
        <f>IF(_XLL.EST.PAIR(I7),(B24/2),(B24+1)/2)</f>
        <v>0</v>
      </c>
      <c r="H25" s="147"/>
      <c r="I25" s="167"/>
      <c r="J25" s="149"/>
      <c r="K25" s="152"/>
      <c r="M25" s="132"/>
    </row>
    <row r="26" spans="1:13" ht="15" customHeight="1">
      <c r="A26" s="541" t="s">
        <v>96</v>
      </c>
      <c r="B26" s="582">
        <f>IF(G26&gt;=128,G26-128,IF(G26&gt;=64,G26-"64",IF(G26&gt;=32,G26-"32",IF(G26&gt;=16,G26-"16",IF(G26&gt;=8,G26-8,0)))))</f>
        <v>0</v>
      </c>
      <c r="C26" s="674">
        <v>0</v>
      </c>
      <c r="D26" s="609">
        <f t="shared" si="0"/>
        <v>0</v>
      </c>
      <c r="E26" s="584">
        <f t="shared" si="1"/>
        <v>0</v>
      </c>
      <c r="F26" s="610">
        <f t="shared" si="2"/>
        <v>0</v>
      </c>
      <c r="G26" s="613">
        <f>ROUNDUP(G25,0)</f>
        <v>0</v>
      </c>
      <c r="H26" s="637"/>
      <c r="I26" s="169"/>
      <c r="J26" s="547"/>
      <c r="K26" s="547"/>
      <c r="M26" s="132"/>
    </row>
    <row r="27" spans="1:13" ht="15" customHeight="1">
      <c r="A27" s="541" t="s">
        <v>97</v>
      </c>
      <c r="B27" s="582">
        <f>IF(G26-B26=127,128/2,0)</f>
        <v>0</v>
      </c>
      <c r="C27" s="674">
        <v>0</v>
      </c>
      <c r="D27" s="609">
        <f t="shared" si="0"/>
        <v>0</v>
      </c>
      <c r="E27" s="584">
        <f t="shared" si="1"/>
        <v>0</v>
      </c>
      <c r="F27" s="610">
        <f t="shared" si="2"/>
        <v>0</v>
      </c>
      <c r="G27" s="661"/>
      <c r="H27" s="637"/>
      <c r="I27" s="169"/>
      <c r="J27" s="547"/>
      <c r="K27" s="547"/>
      <c r="M27" s="132"/>
    </row>
    <row r="28" spans="1:13" ht="15">
      <c r="A28" s="541" t="s">
        <v>98</v>
      </c>
      <c r="B28" s="582">
        <f>IF(G26-B26=64,32,IF(B27=64,B27/2,0))</f>
        <v>0</v>
      </c>
      <c r="C28" s="674">
        <v>0</v>
      </c>
      <c r="D28" s="609">
        <f t="shared" si="0"/>
        <v>0</v>
      </c>
      <c r="E28" s="584">
        <f t="shared" si="1"/>
        <v>0</v>
      </c>
      <c r="F28" s="610">
        <f t="shared" si="2"/>
        <v>0</v>
      </c>
      <c r="G28" s="638"/>
      <c r="H28" s="638"/>
      <c r="I28" s="547"/>
      <c r="J28" s="547"/>
      <c r="K28" s="547"/>
      <c r="M28" s="132"/>
    </row>
    <row r="29" spans="1:13" ht="15">
      <c r="A29" s="542" t="s">
        <v>99</v>
      </c>
      <c r="B29" s="582">
        <f>IF(G26-B26=32,16,IF(B28=32,B28/2,0))</f>
        <v>0</v>
      </c>
      <c r="C29" s="674">
        <v>0</v>
      </c>
      <c r="D29" s="609">
        <f t="shared" si="0"/>
        <v>0</v>
      </c>
      <c r="E29" s="584">
        <f t="shared" si="1"/>
        <v>0</v>
      </c>
      <c r="F29" s="610">
        <f t="shared" si="2"/>
        <v>0</v>
      </c>
      <c r="G29" s="638"/>
      <c r="H29" s="638"/>
      <c r="I29" s="547"/>
      <c r="J29" s="547"/>
      <c r="K29" s="547"/>
      <c r="M29" s="132"/>
    </row>
    <row r="30" spans="1:13" ht="15">
      <c r="A30" s="542" t="s">
        <v>100</v>
      </c>
      <c r="B30" s="383">
        <f>IF(G26-B26=16,8,IF(B29=16,B29/2,0))</f>
        <v>0</v>
      </c>
      <c r="C30" s="675">
        <v>0</v>
      </c>
      <c r="D30" s="609">
        <f t="shared" si="0"/>
        <v>0</v>
      </c>
      <c r="E30" s="584">
        <f t="shared" si="1"/>
        <v>0</v>
      </c>
      <c r="F30" s="610">
        <f t="shared" si="2"/>
        <v>0</v>
      </c>
      <c r="G30" s="635"/>
      <c r="H30" s="658"/>
      <c r="I30" s="149"/>
      <c r="J30" s="149"/>
      <c r="K30" s="152"/>
      <c r="M30" s="132"/>
    </row>
    <row r="31" spans="1:13" ht="15">
      <c r="A31" s="542" t="s">
        <v>127</v>
      </c>
      <c r="B31" s="383">
        <f>IF(G26-B26=8,4,IF(B30=8,B30/2,0))</f>
        <v>0</v>
      </c>
      <c r="C31" s="674">
        <v>0</v>
      </c>
      <c r="D31" s="609">
        <f t="shared" si="0"/>
        <v>0</v>
      </c>
      <c r="E31" s="584">
        <f t="shared" si="1"/>
        <v>0</v>
      </c>
      <c r="F31" s="610">
        <f t="shared" si="2"/>
        <v>0</v>
      </c>
      <c r="G31" s="150"/>
      <c r="H31" s="149"/>
      <c r="I31" s="149"/>
      <c r="J31" s="149"/>
      <c r="K31" s="152"/>
      <c r="M31" s="132"/>
    </row>
    <row r="32" spans="1:13" ht="15">
      <c r="A32" s="542" t="s">
        <v>134</v>
      </c>
      <c r="B32" s="383">
        <v>2</v>
      </c>
      <c r="C32" s="674">
        <v>0</v>
      </c>
      <c r="D32" s="609">
        <f t="shared" si="0"/>
        <v>0</v>
      </c>
      <c r="E32" s="584">
        <f t="shared" si="1"/>
        <v>0</v>
      </c>
      <c r="F32" s="610">
        <f t="shared" si="2"/>
        <v>0</v>
      </c>
      <c r="G32" s="727"/>
      <c r="H32" s="727"/>
      <c r="I32" s="176"/>
      <c r="J32" s="177"/>
      <c r="K32" s="178"/>
      <c r="M32" s="132"/>
    </row>
    <row r="33" spans="1:13" ht="15" customHeight="1">
      <c r="A33" s="540" t="s">
        <v>84</v>
      </c>
      <c r="B33" s="614">
        <v>1</v>
      </c>
      <c r="C33" s="615">
        <f>SUM(E32)</f>
        <v>0</v>
      </c>
      <c r="D33" s="380">
        <f t="shared" si="0"/>
        <v>0</v>
      </c>
      <c r="E33" s="381">
        <f t="shared" si="1"/>
        <v>0</v>
      </c>
      <c r="F33" s="616">
        <f t="shared" si="2"/>
        <v>0</v>
      </c>
      <c r="G33" s="219"/>
      <c r="H33" s="220"/>
      <c r="I33" s="221"/>
      <c r="J33" s="546"/>
      <c r="K33" s="173"/>
      <c r="M33" s="132"/>
    </row>
    <row r="34" spans="1:13" ht="15" customHeight="1">
      <c r="A34" s="328"/>
      <c r="B34" s="206"/>
      <c r="C34" s="406"/>
      <c r="D34" s="659">
        <f>SUM(D22:D33)</f>
        <v>0</v>
      </c>
      <c r="E34" s="407"/>
      <c r="F34" s="408"/>
      <c r="G34" s="222"/>
      <c r="H34" s="222"/>
      <c r="I34" s="221"/>
      <c r="J34" s="546"/>
      <c r="K34" s="173"/>
      <c r="M34" s="132"/>
    </row>
    <row r="35" spans="1:13" ht="15.75">
      <c r="A35" s="716"/>
      <c r="B35" s="716"/>
      <c r="C35" s="716"/>
      <c r="D35" s="409"/>
      <c r="E35" s="171"/>
      <c r="F35" s="172"/>
      <c r="G35" s="957" t="s">
        <v>147</v>
      </c>
      <c r="H35" s="958"/>
      <c r="I35" s="617">
        <f>SUM(F33)</f>
        <v>0</v>
      </c>
      <c r="J35" s="618" t="s">
        <v>165</v>
      </c>
      <c r="K35" s="619">
        <f>SUM(H15)</f>
        <v>0</v>
      </c>
      <c r="M35" s="132"/>
    </row>
    <row r="36" spans="1:13" ht="15.75">
      <c r="A36" s="706" t="s">
        <v>141</v>
      </c>
      <c r="B36" s="971" t="str">
        <f>IF(F12=3,"TRIPLETTES : 3 chèques de : ",IF(F12=2,"DOUBLETTES : 2 chèques de : ",IF(F12=1,"INDIVIDUEL : 1 chèque de : ","")))</f>
        <v>TRIPLETTES : 3 chèques de : </v>
      </c>
      <c r="C36" s="971"/>
      <c r="D36" s="704">
        <f>SUM(C32:C33)/3</f>
        <v>0</v>
      </c>
      <c r="E36" s="171"/>
      <c r="F36" s="207">
        <f>IF(F33&lt;0.25*D34,0,1)</f>
        <v>1</v>
      </c>
      <c r="G36" s="208" t="s">
        <v>84</v>
      </c>
      <c r="H36" s="240">
        <f>SUM(F33)</f>
        <v>0</v>
      </c>
      <c r="I36" s="241" t="e">
        <f>SUM(F33/K7)</f>
        <v>#DIV/0!</v>
      </c>
      <c r="J36" s="720" t="str">
        <f>IF(F36=0,"Répartition correcte","Répartition incorrecte")</f>
        <v>Répartition incorrecte</v>
      </c>
      <c r="K36" s="720"/>
      <c r="M36" s="132"/>
    </row>
    <row r="37" spans="1:13" ht="18.75">
      <c r="A37" s="707" t="s">
        <v>142</v>
      </c>
      <c r="B37" s="954" t="str">
        <f>IF(F12=3,"TRIPLETTES : 3 chèques de : ",IF(F12=2,"DOUBLETTES : 2 chèques de : ",IF(F12=1,"INDIVIDUEL : 1 chèque de : ","")))</f>
        <v>TRIPLETTES : 3 chèques de : </v>
      </c>
      <c r="C37" s="954"/>
      <c r="D37" s="705">
        <f>SUM(C32)/3</f>
        <v>0</v>
      </c>
      <c r="E37" s="173"/>
      <c r="F37" s="207">
        <f>IF(H37&gt;=0.6*H36,0,1)</f>
        <v>0</v>
      </c>
      <c r="G37" s="209" t="s">
        <v>128</v>
      </c>
      <c r="H37" s="242">
        <f>SUM(F32)</f>
        <v>0</v>
      </c>
      <c r="I37" s="243" t="e">
        <f>SUM(H37/H36)</f>
        <v>#DIV/0!</v>
      </c>
      <c r="J37" s="720" t="str">
        <f>IF(F37=0,"Répartition correcte","Répartition incorrecte")</f>
        <v>Répartition correcte</v>
      </c>
      <c r="K37" s="720"/>
      <c r="M37" s="132"/>
    </row>
    <row r="38" spans="1:11" ht="1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</row>
  </sheetData>
  <sheetProtection password="E574" sheet="1"/>
  <mergeCells count="38">
    <mergeCell ref="A17:G17"/>
    <mergeCell ref="B36:C36"/>
    <mergeCell ref="A1:K1"/>
    <mergeCell ref="A2:B2"/>
    <mergeCell ref="C2:E2"/>
    <mergeCell ref="F2:H2"/>
    <mergeCell ref="J2:K2"/>
    <mergeCell ref="A3:B3"/>
    <mergeCell ref="C3:E3"/>
    <mergeCell ref="F3:H3"/>
    <mergeCell ref="A4:B4"/>
    <mergeCell ref="C4:E4"/>
    <mergeCell ref="A5:B5"/>
    <mergeCell ref="C5:E5"/>
    <mergeCell ref="A6:B6"/>
    <mergeCell ref="C6:E6"/>
    <mergeCell ref="F6:H6"/>
    <mergeCell ref="A7:B7"/>
    <mergeCell ref="C7:E7"/>
    <mergeCell ref="F7:H7"/>
    <mergeCell ref="A8:B8"/>
    <mergeCell ref="C8:E8"/>
    <mergeCell ref="F8:H8"/>
    <mergeCell ref="A10:J10"/>
    <mergeCell ref="A12:E12"/>
    <mergeCell ref="A13:G13"/>
    <mergeCell ref="A14:G14"/>
    <mergeCell ref="A15:F15"/>
    <mergeCell ref="A16:F16"/>
    <mergeCell ref="J36:K36"/>
    <mergeCell ref="B37:C37"/>
    <mergeCell ref="J37:K37"/>
    <mergeCell ref="A20:J20"/>
    <mergeCell ref="B21:D21"/>
    <mergeCell ref="G21:J21"/>
    <mergeCell ref="G32:H32"/>
    <mergeCell ref="A35:C35"/>
    <mergeCell ref="G35:H35"/>
  </mergeCells>
  <conditionalFormatting sqref="I35">
    <cfRule type="cellIs" priority="32" dxfId="131" operator="greaterThan">
      <formula>"K29"</formula>
    </cfRule>
  </conditionalFormatting>
  <conditionalFormatting sqref="H36">
    <cfRule type="cellIs" priority="34" dxfId="133" operator="greaterThanOrEqual">
      <formula>"H13"</formula>
    </cfRule>
    <cfRule type="cellIs" priority="35" dxfId="134" operator="greaterThan">
      <formula>"K29"</formula>
    </cfRule>
    <cfRule type="cellIs" priority="36" dxfId="133" operator="greaterThan">
      <formula>"K29"</formula>
    </cfRule>
    <cfRule type="cellIs" priority="38" dxfId="133" operator="greaterThan">
      <formula>"25%*D31"</formula>
    </cfRule>
  </conditionalFormatting>
  <conditionalFormatting sqref="I33">
    <cfRule type="cellIs" priority="37" dxfId="131" operator="greaterThan">
      <formula>"K29"</formula>
    </cfRule>
  </conditionalFormatting>
  <conditionalFormatting sqref="I34">
    <cfRule type="cellIs" priority="33" dxfId="131" operator="greaterThan">
      <formula>"K29"</formula>
    </cfRule>
  </conditionalFormatting>
  <conditionalFormatting sqref="J36:K36">
    <cfRule type="containsText" priority="28" dxfId="130" operator="containsText" stopIfTrue="1" text="Répartition incorrecte">
      <formula>NOT(ISERROR(SEARCH("Répartition incorrecte",J36)))</formula>
    </cfRule>
    <cfRule type="containsText" priority="31" dxfId="135" operator="containsText" stopIfTrue="1" text="Répartition correcte">
      <formula>NOT(ISERROR(SEARCH("Répartition correcte",J36)))</formula>
    </cfRule>
  </conditionalFormatting>
  <conditionalFormatting sqref="J37:K37">
    <cfRule type="containsText" priority="27" dxfId="130" operator="containsText" stopIfTrue="1" text="Répartition incorrecte">
      <formula>NOT(ISERROR(SEARCH("Répartition incorrecte",J37)))</formula>
    </cfRule>
    <cfRule type="containsText" priority="29" dxfId="135" operator="containsText" stopIfTrue="1" text="Répartition correcte">
      <formula>NOT(ISERROR(SEARCH("Répartition correcte",J37)))</formula>
    </cfRule>
    <cfRule type="containsText" priority="30" dxfId="135" operator="containsText" stopIfTrue="1" text="répartiton correcte">
      <formula>NOT(ISERROR(SEARCH("répartiton correcte",J37)))</formula>
    </cfRule>
  </conditionalFormatting>
  <conditionalFormatting sqref="I36">
    <cfRule type="cellIs" priority="25" dxfId="130" operator="greaterThan" stopIfTrue="1">
      <formula>0.2499</formula>
    </cfRule>
    <cfRule type="cellIs" priority="26" dxfId="135" operator="lessThan" stopIfTrue="1">
      <formula>"25,00%"</formula>
    </cfRule>
  </conditionalFormatting>
  <conditionalFormatting sqref="I37">
    <cfRule type="cellIs" priority="19" dxfId="130" operator="lessThan" stopIfTrue="1">
      <formula>0.6</formula>
    </cfRule>
    <cfRule type="cellIs" priority="20" dxfId="135" operator="greaterThan" stopIfTrue="1">
      <formula>0.6</formula>
    </cfRule>
    <cfRule type="cellIs" priority="21" dxfId="130" operator="lessThan" stopIfTrue="1">
      <formula>0.6</formula>
    </cfRule>
    <cfRule type="cellIs" priority="22" dxfId="135" operator="greaterThan" stopIfTrue="1">
      <formula>"59,99%"</formula>
    </cfRule>
    <cfRule type="cellIs" priority="23" dxfId="135" operator="greaterThan" stopIfTrue="1">
      <formula>"59,99%"</formula>
    </cfRule>
    <cfRule type="cellIs" priority="24" dxfId="130" operator="lessThan" stopIfTrue="1">
      <formula>"60,00%"</formula>
    </cfRule>
  </conditionalFormatting>
  <conditionalFormatting sqref="C2:E2">
    <cfRule type="cellIs" priority="18" dxfId="130" operator="between" stopIfTrue="1">
      <formula>"A"</formula>
      <formula>"Z"</formula>
    </cfRule>
  </conditionalFormatting>
  <conditionalFormatting sqref="C3:E3">
    <cfRule type="cellIs" priority="17" dxfId="130" operator="greaterThan" stopIfTrue="1">
      <formula>0</formula>
    </cfRule>
  </conditionalFormatting>
  <conditionalFormatting sqref="C4:E4">
    <cfRule type="cellIs" priority="16" dxfId="130" operator="greaterThan" stopIfTrue="1">
      <formula>0</formula>
    </cfRule>
  </conditionalFormatting>
  <conditionalFormatting sqref="C5:E5">
    <cfRule type="cellIs" priority="15" dxfId="130" operator="greaterThan" stopIfTrue="1">
      <formula>0</formula>
    </cfRule>
  </conditionalFormatting>
  <conditionalFormatting sqref="C6:E6">
    <cfRule type="cellIs" priority="14" dxfId="130" operator="greaterThan" stopIfTrue="1">
      <formula>0</formula>
    </cfRule>
  </conditionalFormatting>
  <conditionalFormatting sqref="C7:E7">
    <cfRule type="cellIs" priority="12" dxfId="130" operator="between" stopIfTrue="1">
      <formula>"A"</formula>
      <formula>"Z"</formula>
    </cfRule>
    <cfRule type="cellIs" priority="13" dxfId="130" operator="between" stopIfTrue="1">
      <formula>"A"</formula>
      <formula>"Z"</formula>
    </cfRule>
  </conditionalFormatting>
  <conditionalFormatting sqref="C8:E8">
    <cfRule type="cellIs" priority="11" dxfId="130" operator="between" stopIfTrue="1">
      <formula>"A"</formula>
      <formula>"Z"</formula>
    </cfRule>
  </conditionalFormatting>
  <conditionalFormatting sqref="C24">
    <cfRule type="expression" priority="10" dxfId="0" stopIfTrue="1">
      <formula>B24&gt;0</formula>
    </cfRule>
  </conditionalFormatting>
  <conditionalFormatting sqref="C25">
    <cfRule type="expression" priority="9" dxfId="0" stopIfTrue="1">
      <formula>B25&gt;0</formula>
    </cfRule>
  </conditionalFormatting>
  <conditionalFormatting sqref="C26">
    <cfRule type="expression" priority="8" dxfId="0" stopIfTrue="1">
      <formula>B26&gt;0</formula>
    </cfRule>
  </conditionalFormatting>
  <conditionalFormatting sqref="C27">
    <cfRule type="expression" priority="7" dxfId="0" stopIfTrue="1">
      <formula>B27&gt;0</formula>
    </cfRule>
  </conditionalFormatting>
  <conditionalFormatting sqref="C28">
    <cfRule type="expression" priority="6" dxfId="0" stopIfTrue="1">
      <formula>B28&gt;0</formula>
    </cfRule>
  </conditionalFormatting>
  <conditionalFormatting sqref="C29">
    <cfRule type="expression" priority="5" dxfId="0" stopIfTrue="1">
      <formula>B29&gt;0</formula>
    </cfRule>
  </conditionalFormatting>
  <conditionalFormatting sqref="C30">
    <cfRule type="expression" priority="4" dxfId="0" stopIfTrue="1">
      <formula>B30&gt;0</formula>
    </cfRule>
  </conditionalFormatting>
  <conditionalFormatting sqref="C31">
    <cfRule type="expression" priority="3" dxfId="0" stopIfTrue="1">
      <formula>B31&gt;0</formula>
    </cfRule>
  </conditionalFormatting>
  <conditionalFormatting sqref="C32">
    <cfRule type="expression" priority="2" dxfId="0" stopIfTrue="1">
      <formula>B32&gt;0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35.7109375" style="131" customWidth="1"/>
    <col min="2" max="3" width="21.7109375" style="131" customWidth="1"/>
    <col min="4" max="5" width="25.7109375" style="131" customWidth="1"/>
    <col min="6" max="16384" width="11.421875" style="131" customWidth="1"/>
  </cols>
  <sheetData>
    <row r="1" spans="1:6" ht="23.25">
      <c r="A1" s="792" t="s">
        <v>148</v>
      </c>
      <c r="B1" s="792"/>
      <c r="C1" s="792"/>
      <c r="D1" s="792"/>
      <c r="E1" s="792"/>
      <c r="F1" s="114"/>
    </row>
    <row r="2" spans="1:6" ht="21.75" customHeight="1">
      <c r="A2" s="135" t="s">
        <v>104</v>
      </c>
      <c r="B2" s="977">
        <f>IF('ED CUMUL C 4P'!C2=0,"",'ED CUMUL C 4P'!C2)</f>
      </c>
      <c r="C2" s="978"/>
      <c r="D2" s="92"/>
      <c r="E2" s="93"/>
      <c r="F2" s="114"/>
    </row>
    <row r="3" spans="1:6" ht="21.75" customHeight="1">
      <c r="A3" s="181" t="s">
        <v>146</v>
      </c>
      <c r="B3" s="977">
        <f>IF('ED CUMUL C 4P'!C3=0,"",'ED CUMUL C 4P'!C3)</f>
      </c>
      <c r="C3" s="978"/>
      <c r="D3" s="94"/>
      <c r="E3" s="95"/>
      <c r="F3" s="114"/>
    </row>
    <row r="4" spans="1:6" ht="21.75" customHeight="1">
      <c r="A4" s="181" t="s">
        <v>144</v>
      </c>
      <c r="B4" s="977">
        <f>IF('ED CUMUL C 4P'!C4=0,"",'ED CUMUL C 4P'!C4)</f>
      </c>
      <c r="C4" s="978"/>
      <c r="D4" s="94"/>
      <c r="E4" s="95"/>
      <c r="F4" s="114"/>
    </row>
    <row r="5" spans="1:6" ht="21.75" customHeight="1">
      <c r="A5" s="181" t="s">
        <v>145</v>
      </c>
      <c r="B5" s="977">
        <f>IF('ED CUMUL C 4P'!C5=0,"",'ED CUMUL C 4P'!C5)</f>
      </c>
      <c r="C5" s="978"/>
      <c r="D5" s="94"/>
      <c r="E5" s="95"/>
      <c r="F5" s="114"/>
    </row>
    <row r="6" spans="1:6" ht="21.75" customHeight="1">
      <c r="A6" s="181" t="s">
        <v>88</v>
      </c>
      <c r="B6" s="977">
        <f>IF('ED CUMUL C 4P'!C6=0,"",'ED CUMUL C 4P'!C6)</f>
      </c>
      <c r="C6" s="978"/>
      <c r="D6" s="94"/>
      <c r="E6" s="95"/>
      <c r="F6" s="114"/>
    </row>
    <row r="7" spans="1:6" ht="21.75" customHeight="1">
      <c r="A7" s="137" t="s">
        <v>67</v>
      </c>
      <c r="B7" s="977">
        <f>IF('ED CUMUL C 4P'!C7=0,"",'ED CUMUL C 4P'!C7)</f>
      </c>
      <c r="C7" s="978"/>
      <c r="D7" s="96"/>
      <c r="E7" s="97"/>
      <c r="F7" s="114"/>
    </row>
    <row r="8" spans="1:6" ht="21">
      <c r="A8" s="138"/>
      <c r="B8" s="139"/>
      <c r="C8" s="139"/>
      <c r="D8" s="98"/>
      <c r="E8" s="99"/>
      <c r="F8" s="114"/>
    </row>
    <row r="9" spans="1:6" ht="18.75">
      <c r="A9" s="140" t="s">
        <v>105</v>
      </c>
      <c r="B9" s="140" t="s">
        <v>106</v>
      </c>
      <c r="C9" s="140" t="s">
        <v>41</v>
      </c>
      <c r="D9" s="783" t="s">
        <v>131</v>
      </c>
      <c r="E9" s="784"/>
      <c r="F9" s="114"/>
    </row>
    <row r="10" spans="1:6" ht="18.75">
      <c r="A10" s="622">
        <f>SUM('ED CUMUL C 4P'!I6)</f>
        <v>0</v>
      </c>
      <c r="B10" s="258">
        <f>SUM('ED CUMUL C 4P'!J6)</f>
        <v>0</v>
      </c>
      <c r="C10" s="259">
        <f>SUM('ED CUMUL C 4P'!K6)</f>
        <v>0</v>
      </c>
      <c r="D10" s="785" t="s">
        <v>137</v>
      </c>
      <c r="E10" s="786"/>
      <c r="F10" s="114"/>
    </row>
    <row r="11" spans="1:6" ht="18.75">
      <c r="A11" s="140" t="s">
        <v>107</v>
      </c>
      <c r="B11" s="979">
        <f>SUM('ED CUMUL C 4P'!I2)</f>
        <v>0</v>
      </c>
      <c r="C11" s="980"/>
      <c r="D11" s="180" t="s">
        <v>84</v>
      </c>
      <c r="E11" s="256" t="e">
        <f>SUM(E26/D27)</f>
        <v>#DIV/0!</v>
      </c>
      <c r="F11" s="114"/>
    </row>
    <row r="12" spans="1:6" ht="18.75">
      <c r="A12" s="141" t="s">
        <v>108</v>
      </c>
      <c r="B12" s="979">
        <f>SUM('ED CUMUL C 4P'!K7)</f>
        <v>0</v>
      </c>
      <c r="C12" s="980"/>
      <c r="D12" s="180" t="s">
        <v>128</v>
      </c>
      <c r="E12" s="257" t="e">
        <f>SUM(E25/E26)</f>
        <v>#DIV/0!</v>
      </c>
      <c r="F12" s="114"/>
    </row>
    <row r="13" spans="1:6" ht="23.25">
      <c r="A13" s="981"/>
      <c r="B13" s="982"/>
      <c r="C13" s="982"/>
      <c r="D13" s="982"/>
      <c r="E13" s="983"/>
      <c r="F13" s="114"/>
    </row>
    <row r="14" spans="1:6" ht="23.25">
      <c r="A14" s="974" t="s">
        <v>109</v>
      </c>
      <c r="B14" s="975"/>
      <c r="C14" s="975"/>
      <c r="D14" s="975"/>
      <c r="E14" s="976"/>
      <c r="F14" s="114"/>
    </row>
    <row r="15" spans="1:6" ht="42" customHeight="1">
      <c r="A15" s="142" t="s">
        <v>110</v>
      </c>
      <c r="B15" s="100" t="s">
        <v>111</v>
      </c>
      <c r="C15" s="100" t="s">
        <v>92</v>
      </c>
      <c r="D15" s="143" t="s">
        <v>112</v>
      </c>
      <c r="E15" s="101" t="s">
        <v>113</v>
      </c>
      <c r="F15" s="114"/>
    </row>
    <row r="16" spans="1:6" ht="21">
      <c r="A16" s="126" t="s">
        <v>95</v>
      </c>
      <c r="B16" s="248">
        <f>SUM('ED CUMUL C 4P'!B23)</f>
        <v>0</v>
      </c>
      <c r="C16" s="249">
        <f>SUM('ED CUMUL C 4P'!C23)</f>
        <v>0</v>
      </c>
      <c r="D16" s="250">
        <f>SUM('ED CUMUL C 4P'!D23)</f>
        <v>0</v>
      </c>
      <c r="E16" s="250">
        <f>SUM('ED CUMUL C 4P'!F23)</f>
        <v>0</v>
      </c>
      <c r="F16" s="114"/>
    </row>
    <row r="17" spans="1:6" ht="21">
      <c r="A17" s="126" t="s">
        <v>115</v>
      </c>
      <c r="B17" s="248">
        <f>SUM('ED CUMUL C 4P'!B24)</f>
        <v>0</v>
      </c>
      <c r="C17" s="249">
        <f>SUM('ED CUMUL C 4P'!C24)</f>
        <v>0</v>
      </c>
      <c r="D17" s="250">
        <f>SUM('ED CUMUL C 4P'!D24)</f>
        <v>0</v>
      </c>
      <c r="E17" s="250">
        <f>SUM('ED CUMUL C 4P'!F24)</f>
        <v>0</v>
      </c>
      <c r="F17" s="114"/>
    </row>
    <row r="18" spans="1:6" ht="21">
      <c r="A18" s="126" t="s">
        <v>176</v>
      </c>
      <c r="B18" s="248">
        <f>SUM('ED CUMUL C 4P'!B25)</f>
        <v>0</v>
      </c>
      <c r="C18" s="249">
        <f>SUM('ED CUMUL C 4P'!C25)</f>
        <v>0</v>
      </c>
      <c r="D18" s="250">
        <f>SUM('ED CUMUL C 4P'!D25)</f>
        <v>0</v>
      </c>
      <c r="E18" s="250">
        <f>SUM('ED CUMUL C 4P'!F25)</f>
        <v>0</v>
      </c>
      <c r="F18" s="114"/>
    </row>
    <row r="19" spans="1:6" ht="21">
      <c r="A19" s="126" t="s">
        <v>96</v>
      </c>
      <c r="B19" s="248">
        <f>SUM('ED CUMUL C 4P'!B26)</f>
        <v>0</v>
      </c>
      <c r="C19" s="249">
        <f>SUM('ED CUMUL C 4P'!C26)</f>
        <v>0</v>
      </c>
      <c r="D19" s="250">
        <f>SUM('ED CUMUL C 4P'!D26)</f>
        <v>0</v>
      </c>
      <c r="E19" s="250">
        <f>SUM('ED CUMUL C 4P'!F26)</f>
        <v>0</v>
      </c>
      <c r="F19" s="114"/>
    </row>
    <row r="20" spans="1:6" ht="21">
      <c r="A20" s="126" t="s">
        <v>97</v>
      </c>
      <c r="B20" s="248">
        <f>SUM('ED CUMUL C 4P'!B27)</f>
        <v>0</v>
      </c>
      <c r="C20" s="249">
        <f>SUM('ED CUMUL C 4P'!C27)</f>
        <v>0</v>
      </c>
      <c r="D20" s="250">
        <f>SUM('ED CUMUL C 4P'!D27)</f>
        <v>0</v>
      </c>
      <c r="E20" s="250">
        <f>SUM('ED CUMUL C 4P'!F27)</f>
        <v>0</v>
      </c>
      <c r="F20" s="114"/>
    </row>
    <row r="21" spans="1:6" ht="21">
      <c r="A21" s="126" t="s">
        <v>98</v>
      </c>
      <c r="B21" s="248">
        <f>SUM('ED CUMUL C 4P'!B28)</f>
        <v>0</v>
      </c>
      <c r="C21" s="249">
        <f>SUM('ED CUMUL C 4P'!C28)</f>
        <v>0</v>
      </c>
      <c r="D21" s="250">
        <f>SUM('ED CUMUL C 4P'!D28)</f>
        <v>0</v>
      </c>
      <c r="E21" s="250">
        <f>SUM('ED CUMUL C 4P'!F28)</f>
        <v>0</v>
      </c>
      <c r="F21" s="114"/>
    </row>
    <row r="22" spans="1:6" ht="21">
      <c r="A22" s="127" t="s">
        <v>99</v>
      </c>
      <c r="B22" s="248">
        <f>SUM('ED CUMUL C 4P'!B29)</f>
        <v>0</v>
      </c>
      <c r="C22" s="249">
        <f>SUM('ED CUMUL C 4P'!C29)</f>
        <v>0</v>
      </c>
      <c r="D22" s="250">
        <f>SUM('ED CUMUL C 4P'!D29)</f>
        <v>0</v>
      </c>
      <c r="E22" s="250">
        <f>SUM('ED CUMUL C 4P'!F29)</f>
        <v>0</v>
      </c>
      <c r="F22" s="114"/>
    </row>
    <row r="23" spans="1:6" ht="21">
      <c r="A23" s="127" t="s">
        <v>100</v>
      </c>
      <c r="B23" s="248">
        <f>SUM('ED CUMUL C 4P'!B30)</f>
        <v>0</v>
      </c>
      <c r="C23" s="249">
        <f>SUM('ED CUMUL C 4P'!C30)</f>
        <v>0</v>
      </c>
      <c r="D23" s="250">
        <f>SUM('ED CUMUL C 4P'!D30)</f>
        <v>0</v>
      </c>
      <c r="E23" s="250">
        <f>SUM('ED CUMUL C 4P'!F30)</f>
        <v>0</v>
      </c>
      <c r="F23" s="114"/>
    </row>
    <row r="24" spans="1:6" ht="21">
      <c r="A24" s="127" t="s">
        <v>116</v>
      </c>
      <c r="B24" s="248">
        <f>SUM('ED CUMUL C 4P'!B31)</f>
        <v>0</v>
      </c>
      <c r="C24" s="249">
        <f>SUM('ED CUMUL C 4P'!C31)</f>
        <v>0</v>
      </c>
      <c r="D24" s="250">
        <f>SUM('ED CUMUL C 4P'!D31)</f>
        <v>0</v>
      </c>
      <c r="E24" s="250">
        <f>SUM('ED CUMUL C 4P'!F31)</f>
        <v>0</v>
      </c>
      <c r="F24" s="114"/>
    </row>
    <row r="25" spans="1:6" ht="21">
      <c r="A25" s="128" t="s">
        <v>71</v>
      </c>
      <c r="B25" s="248">
        <f>SUM('ED CUMUL C 4P'!B32)</f>
        <v>2</v>
      </c>
      <c r="C25" s="249">
        <f>SUM('ED CUMUL C 4P'!C32)</f>
        <v>0</v>
      </c>
      <c r="D25" s="250">
        <f>SUM('ED CUMUL C 4P'!D32)</f>
        <v>0</v>
      </c>
      <c r="E25" s="250">
        <f>SUM('ED CUMUL C 4P'!F32)</f>
        <v>0</v>
      </c>
      <c r="F25" s="114"/>
    </row>
    <row r="26" spans="1:6" ht="21">
      <c r="A26" s="128" t="s">
        <v>101</v>
      </c>
      <c r="B26" s="248">
        <f>SUM('ED CUMUL C 4P'!B33)</f>
        <v>1</v>
      </c>
      <c r="C26" s="249">
        <f>SUM('ED CUMUL C 4P'!C33)</f>
        <v>0</v>
      </c>
      <c r="D26" s="250">
        <f>SUM('ED CUMUL C 4P'!D33)</f>
        <v>0</v>
      </c>
      <c r="E26" s="250">
        <f>SUM('ED CUMUL C 4P'!F33)</f>
        <v>0</v>
      </c>
      <c r="F26" s="114"/>
    </row>
    <row r="27" spans="1:6" ht="21">
      <c r="A27" s="102"/>
      <c r="B27" s="103"/>
      <c r="C27" s="623"/>
      <c r="D27" s="253">
        <f>SUM(D15:D26)</f>
        <v>0</v>
      </c>
      <c r="E27" s="624"/>
      <c r="F27" s="114"/>
    </row>
    <row r="28" spans="1:6" ht="18.75">
      <c r="A28" s="104"/>
      <c r="B28" s="620" t="s">
        <v>102</v>
      </c>
      <c r="C28" s="625" t="s">
        <v>114</v>
      </c>
      <c r="D28" s="626">
        <f>SUM('ED CUMUL C 4P'!D36)</f>
        <v>0</v>
      </c>
      <c r="E28" s="105">
        <v>8</v>
      </c>
      <c r="F28" s="114"/>
    </row>
    <row r="29" spans="1:6" ht="18.75">
      <c r="A29" s="104"/>
      <c r="B29" s="621" t="s">
        <v>103</v>
      </c>
      <c r="C29" s="627" t="s">
        <v>114</v>
      </c>
      <c r="D29" s="255">
        <f>SUM('ED CUMUL C 4P'!D37)</f>
        <v>0</v>
      </c>
      <c r="E29" s="106"/>
      <c r="F29" s="114"/>
    </row>
    <row r="30" spans="1:6" ht="15">
      <c r="A30" s="145"/>
      <c r="B30" s="136"/>
      <c r="C30" s="136"/>
      <c r="D30" s="107" t="str">
        <f>'[1]Poule cumul (PC)'!I34</f>
        <v>Dernière mise à jour V04102018</v>
      </c>
      <c r="E30" s="136"/>
      <c r="F30" s="114"/>
    </row>
    <row r="31" spans="1:6" ht="15">
      <c r="A31" s="145"/>
      <c r="B31" s="136"/>
      <c r="C31" s="136"/>
      <c r="D31" s="146"/>
      <c r="E31" s="136"/>
      <c r="F31" s="114"/>
    </row>
    <row r="32" spans="1:6" ht="15">
      <c r="A32" s="114"/>
      <c r="B32" s="114"/>
      <c r="C32" s="114"/>
      <c r="D32" s="114"/>
      <c r="E32" s="114"/>
      <c r="F32" s="114"/>
    </row>
    <row r="33" spans="1:6" ht="15">
      <c r="A33" s="114"/>
      <c r="B33" s="114"/>
      <c r="C33" s="114"/>
      <c r="D33" s="114"/>
      <c r="E33" s="114"/>
      <c r="F33" s="114"/>
    </row>
    <row r="34" spans="1:6" ht="15">
      <c r="A34" s="114"/>
      <c r="B34" s="114"/>
      <c r="C34" s="114"/>
      <c r="D34" s="114"/>
      <c r="E34" s="114"/>
      <c r="F34" s="114"/>
    </row>
    <row r="35" spans="1:6" ht="15">
      <c r="A35" s="114"/>
      <c r="B35" s="114"/>
      <c r="C35" s="114"/>
      <c r="D35" s="114"/>
      <c r="E35" s="114"/>
      <c r="F35" s="114"/>
    </row>
    <row r="36" spans="1:6" ht="15">
      <c r="A36" s="114"/>
      <c r="B36" s="114"/>
      <c r="C36" s="114"/>
      <c r="D36" s="114"/>
      <c r="E36" s="114"/>
      <c r="F36" s="114"/>
    </row>
    <row r="37" spans="1:6" ht="15">
      <c r="A37" s="114"/>
      <c r="B37" s="114"/>
      <c r="C37" s="114"/>
      <c r="D37" s="114"/>
      <c r="E37" s="114"/>
      <c r="F37" s="114"/>
    </row>
  </sheetData>
  <sheetProtection password="E574" sheet="1" objects="1" scenarios="1"/>
  <mergeCells count="13">
    <mergeCell ref="A1:E1"/>
    <mergeCell ref="B2:C2"/>
    <mergeCell ref="B3:C3"/>
    <mergeCell ref="B4:C4"/>
    <mergeCell ref="B5:C5"/>
    <mergeCell ref="B6:C6"/>
    <mergeCell ref="A14:E14"/>
    <mergeCell ref="B7:C7"/>
    <mergeCell ref="D9:E9"/>
    <mergeCell ref="D10:E10"/>
    <mergeCell ref="B11:C11"/>
    <mergeCell ref="B12:C12"/>
    <mergeCell ref="A13:E13"/>
  </mergeCells>
  <printOptions horizontalCentered="1" verticalCentered="1"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5" r:id="rId2"/>
  <headerFooter>
    <oddHeader>&amp;CNATIONAUX JEU PROVENCAL - ELIMINATION DIRECTE - CUMUL - CADRAGE 4ème PARTIE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4"/>
  <sheetViews>
    <sheetView showGridLines="0" zoomScalePageLayoutView="0" workbookViewId="0" topLeftCell="A1">
      <selection activeCell="A1" sqref="A1:A3"/>
    </sheetView>
  </sheetViews>
  <sheetFormatPr defaultColWidth="14.7109375" defaultRowHeight="18" customHeight="1"/>
  <cols>
    <col min="1" max="1" width="23.7109375" style="132" customWidth="1"/>
    <col min="2" max="2" width="31.421875" style="559" customWidth="1"/>
    <col min="3" max="3" width="15.7109375" style="132" customWidth="1"/>
    <col min="4" max="4" width="14.57421875" style="559" customWidth="1"/>
    <col min="5" max="5" width="10.28125" style="132" customWidth="1"/>
    <col min="6" max="6" width="11.140625" style="132" customWidth="1"/>
    <col min="7" max="7" width="23.140625" style="132" customWidth="1"/>
    <col min="8" max="16384" width="14.7109375" style="132" customWidth="1"/>
  </cols>
  <sheetData>
    <row r="1" spans="1:12" ht="21.75" customHeight="1">
      <c r="A1" s="947"/>
      <c r="B1" s="948" t="s">
        <v>177</v>
      </c>
      <c r="C1" s="948"/>
      <c r="D1" s="948"/>
      <c r="E1" s="948"/>
      <c r="F1" s="948"/>
      <c r="G1" s="12"/>
      <c r="H1" s="12"/>
      <c r="I1" s="12"/>
      <c r="J1" s="12"/>
      <c r="K1" s="12"/>
      <c r="L1" s="12"/>
    </row>
    <row r="2" spans="1:12" ht="21.75" customHeight="1">
      <c r="A2" s="947"/>
      <c r="B2" s="949" t="s">
        <v>61</v>
      </c>
      <c r="C2" s="949"/>
      <c r="D2" s="949"/>
      <c r="E2" s="949"/>
      <c r="F2" s="949"/>
      <c r="G2" s="13"/>
      <c r="H2" s="13"/>
      <c r="I2" s="13"/>
      <c r="J2" s="13"/>
      <c r="K2" s="13"/>
      <c r="L2" s="13"/>
    </row>
    <row r="3" spans="1:12" ht="21.75" customHeight="1">
      <c r="A3" s="947"/>
      <c r="B3" s="949" t="s">
        <v>0</v>
      </c>
      <c r="C3" s="949"/>
      <c r="D3" s="949"/>
      <c r="E3" s="949"/>
      <c r="F3" s="949"/>
      <c r="G3" s="14"/>
      <c r="H3" s="14"/>
      <c r="I3" s="14"/>
      <c r="J3" s="14"/>
      <c r="K3" s="14"/>
      <c r="L3" s="14"/>
    </row>
    <row r="4" spans="1:12" ht="9" customHeight="1">
      <c r="A4" s="570"/>
      <c r="B4" s="571"/>
      <c r="C4" s="571"/>
      <c r="D4" s="571"/>
      <c r="E4" s="571"/>
      <c r="F4" s="571"/>
      <c r="G4" s="14"/>
      <c r="H4" s="14"/>
      <c r="I4" s="14"/>
      <c r="J4" s="14"/>
      <c r="K4" s="14"/>
      <c r="L4" s="14"/>
    </row>
    <row r="5" spans="1:12" ht="24.75" customHeight="1">
      <c r="A5" s="950" t="s">
        <v>124</v>
      </c>
      <c r="B5" s="950"/>
      <c r="C5" s="950"/>
      <c r="D5" s="950"/>
      <c r="E5" s="950"/>
      <c r="F5" s="950"/>
      <c r="G5" s="15"/>
      <c r="H5" s="15"/>
      <c r="I5" s="15"/>
      <c r="J5" s="15"/>
      <c r="K5" s="15"/>
      <c r="L5" s="15"/>
    </row>
    <row r="6" spans="1:12" ht="18" customHeight="1">
      <c r="A6" s="951" t="s">
        <v>153</v>
      </c>
      <c r="B6" s="952"/>
      <c r="C6" s="952"/>
      <c r="D6" s="952"/>
      <c r="E6" s="952"/>
      <c r="F6" s="953"/>
      <c r="G6" s="15"/>
      <c r="H6" s="15"/>
      <c r="I6" s="15"/>
      <c r="J6" s="15"/>
      <c r="K6" s="15"/>
      <c r="L6" s="15"/>
    </row>
    <row r="7" spans="1:6" ht="18" customHeight="1">
      <c r="A7" s="1000" t="s">
        <v>151</v>
      </c>
      <c r="B7" s="223" t="s">
        <v>58</v>
      </c>
      <c r="C7" s="300">
        <f>IF('ED CUMUL C 4P'!C4=0,"",'ED CUMUL C 4P'!C4)</f>
      </c>
      <c r="D7" s="227"/>
      <c r="F7" s="144"/>
    </row>
    <row r="8" spans="1:6" ht="18" customHeight="1">
      <c r="A8" s="1000"/>
      <c r="B8" s="223" t="s">
        <v>56</v>
      </c>
      <c r="C8" s="301">
        <f>IF('ED CUMUL C 4P'!C3=0,"",'ED CUMUL C 4P'!C3)</f>
      </c>
      <c r="D8" s="227"/>
      <c r="E8" s="136"/>
      <c r="F8" s="144"/>
    </row>
    <row r="9" spans="1:5" ht="18" customHeight="1">
      <c r="A9" s="1000"/>
      <c r="B9" s="223" t="s">
        <v>69</v>
      </c>
      <c r="C9" s="301">
        <f>IF('ED CUMUL C 4P'!C5=0,"",'ED CUMUL C 4P'!C5)</f>
      </c>
      <c r="D9" s="227"/>
      <c r="E9" s="136"/>
    </row>
    <row r="10" spans="1:5" ht="18" customHeight="1">
      <c r="A10" s="1000"/>
      <c r="B10" s="223" t="s">
        <v>8</v>
      </c>
      <c r="C10" s="301">
        <f>IF('ED CUMUL C 4P'!C6=0,"",'ED CUMUL C 4P'!C6)</f>
      </c>
      <c r="D10" s="227"/>
      <c r="E10" s="136"/>
    </row>
    <row r="11" spans="1:5" ht="9" customHeight="1">
      <c r="A11" s="937"/>
      <c r="B11" s="937"/>
      <c r="C11" s="937"/>
      <c r="D11" s="16"/>
      <c r="E11" s="17"/>
    </row>
    <row r="12" spans="1:6" ht="18" customHeight="1">
      <c r="A12" s="938" t="s">
        <v>68</v>
      </c>
      <c r="B12" s="939"/>
      <c r="C12" s="421"/>
      <c r="D12" s="71" t="s">
        <v>67</v>
      </c>
      <c r="E12" s="1001">
        <f>IF('ED CUMUL C 4P'!C7=0,"",'ED CUMUL C 4P'!C7)</f>
      </c>
      <c r="F12" s="1002"/>
    </row>
    <row r="13" spans="1:7" ht="18" customHeight="1">
      <c r="A13" s="942" t="s">
        <v>54</v>
      </c>
      <c r="B13" s="943"/>
      <c r="C13" s="943"/>
      <c r="D13" s="944"/>
      <c r="E13" s="945"/>
      <c r="F13" s="946"/>
      <c r="G13" s="18"/>
    </row>
    <row r="14" spans="1:7" ht="18" customHeight="1">
      <c r="A14" s="229"/>
      <c r="B14" s="63" t="s">
        <v>51</v>
      </c>
      <c r="C14" s="63" t="s">
        <v>167</v>
      </c>
      <c r="D14" s="926" t="s">
        <v>66</v>
      </c>
      <c r="E14" s="927"/>
      <c r="F14" s="928"/>
      <c r="G14" s="18"/>
    </row>
    <row r="15" spans="1:7" ht="18" customHeight="1">
      <c r="A15" s="27" t="s">
        <v>52</v>
      </c>
      <c r="B15" s="414">
        <f>IF('ED CUMUL C 4P'!C2=0,"",'ED CUMUL C 4P'!C2)</f>
      </c>
      <c r="C15" s="424"/>
      <c r="D15" s="831"/>
      <c r="E15" s="929"/>
      <c r="F15" s="930"/>
      <c r="G15" s="18"/>
    </row>
    <row r="16" spans="1:6" ht="18" customHeight="1">
      <c r="A16" s="27" t="s">
        <v>53</v>
      </c>
      <c r="B16" s="423"/>
      <c r="C16" s="424"/>
      <c r="D16" s="831"/>
      <c r="E16" s="929"/>
      <c r="F16" s="930"/>
    </row>
    <row r="17" spans="1:6" ht="18" customHeight="1">
      <c r="A17" s="27" t="s">
        <v>40</v>
      </c>
      <c r="B17" s="414">
        <f>IF('ED CUMUL C 4P'!C8=0,"",'ED CUMUL C 4P'!C8)</f>
      </c>
      <c r="C17" s="534"/>
      <c r="D17" s="831"/>
      <c r="E17" s="931"/>
      <c r="F17" s="832"/>
    </row>
    <row r="18" spans="1:6" ht="18" customHeight="1">
      <c r="A18" s="932" t="s">
        <v>72</v>
      </c>
      <c r="B18" s="933"/>
      <c r="C18" s="934"/>
      <c r="D18" s="935"/>
      <c r="E18" s="934"/>
      <c r="F18" s="935"/>
    </row>
    <row r="19" spans="1:4" ht="18" customHeight="1">
      <c r="A19" s="912" t="s">
        <v>76</v>
      </c>
      <c r="B19" s="913"/>
      <c r="C19" s="913"/>
      <c r="D19" s="914"/>
    </row>
    <row r="20" spans="1:4" ht="18" customHeight="1">
      <c r="A20" s="84" t="s">
        <v>119</v>
      </c>
      <c r="B20" s="301" t="str">
        <f>IF('ED CUMUL C 4P'!F12=3,"X","")</f>
        <v>X</v>
      </c>
      <c r="C20" s="78" t="s">
        <v>75</v>
      </c>
      <c r="D20" s="425"/>
    </row>
    <row r="21" spans="1:4" ht="18" customHeight="1">
      <c r="A21" s="84" t="s">
        <v>120</v>
      </c>
      <c r="B21" s="301">
        <f>IF('ED CUMUL C 4P'!F12=2,"X","")</f>
      </c>
      <c r="C21" s="133" t="s">
        <v>121</v>
      </c>
      <c r="D21" s="425"/>
    </row>
    <row r="22" spans="1:4" ht="18" customHeight="1">
      <c r="A22" s="84" t="s">
        <v>77</v>
      </c>
      <c r="B22" s="301">
        <f>IF('ED CUMUL C 4P'!F12=1,"X","")</f>
      </c>
      <c r="C22" s="78" t="s">
        <v>65</v>
      </c>
      <c r="D22" s="425"/>
    </row>
    <row r="23" spans="1:4" ht="18" customHeight="1">
      <c r="A23" s="84"/>
      <c r="B23" s="301"/>
      <c r="C23" s="78" t="s">
        <v>78</v>
      </c>
      <c r="D23" s="425"/>
    </row>
    <row r="24" spans="1:4" ht="3.75" customHeight="1">
      <c r="A24" s="82"/>
      <c r="B24" s="80"/>
      <c r="C24" s="81"/>
      <c r="D24" s="80"/>
    </row>
    <row r="25" spans="1:3" ht="17.25" customHeight="1">
      <c r="A25" s="915"/>
      <c r="B25" s="915"/>
      <c r="C25" s="1"/>
    </row>
    <row r="26" spans="1:5" ht="18" customHeight="1">
      <c r="A26" s="916" t="s">
        <v>10</v>
      </c>
      <c r="B26" s="917"/>
      <c r="C26" s="918" t="s">
        <v>38</v>
      </c>
      <c r="D26" s="919"/>
      <c r="E26" s="919"/>
    </row>
    <row r="27" spans="1:5" ht="21.75" customHeight="1">
      <c r="A27" s="66" t="s">
        <v>11</v>
      </c>
      <c r="B27" s="426"/>
      <c r="C27" s="920"/>
      <c r="D27" s="921"/>
      <c r="E27" s="922"/>
    </row>
    <row r="28" spans="1:5" ht="21.75" customHeight="1">
      <c r="A28" s="67" t="s">
        <v>12</v>
      </c>
      <c r="B28" s="427"/>
      <c r="C28" s="923"/>
      <c r="D28" s="924"/>
      <c r="E28" s="925"/>
    </row>
    <row r="29" spans="1:6" ht="6" customHeight="1">
      <c r="A29" s="55"/>
      <c r="B29" s="230"/>
      <c r="C29" s="231"/>
      <c r="D29" s="231"/>
      <c r="E29" s="231"/>
      <c r="F29" s="58"/>
    </row>
    <row r="30" spans="1:6" ht="18" customHeight="1">
      <c r="A30" s="895" t="s">
        <v>73</v>
      </c>
      <c r="B30" s="895"/>
      <c r="C30" s="895"/>
      <c r="D30" s="895"/>
      <c r="E30" s="895"/>
      <c r="F30" s="895"/>
    </row>
    <row r="31" spans="1:6" ht="18" customHeight="1">
      <c r="A31" s="903" t="s">
        <v>62</v>
      </c>
      <c r="B31" s="903"/>
      <c r="C31" s="904"/>
      <c r="D31" s="428"/>
      <c r="E31" s="65"/>
      <c r="F31" s="65"/>
    </row>
    <row r="32" spans="1:6" ht="18" customHeight="1">
      <c r="A32" s="905" t="s">
        <v>28</v>
      </c>
      <c r="B32" s="905"/>
      <c r="C32" s="905"/>
      <c r="D32" s="905"/>
      <c r="E32" s="905"/>
      <c r="F32" s="905"/>
    </row>
    <row r="33" spans="1:6" ht="51.75" customHeight="1">
      <c r="A33" s="896"/>
      <c r="B33" s="906"/>
      <c r="C33" s="906"/>
      <c r="D33" s="906"/>
      <c r="E33" s="906"/>
      <c r="F33" s="907"/>
    </row>
    <row r="34" spans="1:6" ht="18" customHeight="1">
      <c r="A34" s="908" t="s">
        <v>57</v>
      </c>
      <c r="B34" s="908"/>
      <c r="C34" s="908"/>
      <c r="D34" s="908"/>
      <c r="E34" s="908"/>
      <c r="F34" s="908"/>
    </row>
    <row r="35" spans="1:7" ht="49.5" customHeight="1">
      <c r="A35" s="896"/>
      <c r="B35" s="906"/>
      <c r="C35" s="906"/>
      <c r="D35" s="906"/>
      <c r="E35" s="906"/>
      <c r="F35" s="907"/>
      <c r="G35" s="74"/>
    </row>
    <row r="36" spans="1:4" ht="18" customHeight="1">
      <c r="A36" s="909" t="s">
        <v>37</v>
      </c>
      <c r="B36" s="909"/>
      <c r="C36" s="998">
        <f>IF(C16=0,"",C16)</f>
      </c>
      <c r="D36" s="999"/>
    </row>
    <row r="37" spans="1:4" ht="18" customHeight="1">
      <c r="A37" s="892" t="s">
        <v>27</v>
      </c>
      <c r="B37" s="892"/>
      <c r="C37" s="996">
        <f>C36</f>
      </c>
      <c r="D37" s="997"/>
    </row>
    <row r="38" spans="1:4" ht="9" customHeight="1">
      <c r="A38" s="569"/>
      <c r="B38" s="569"/>
      <c r="C38" s="28"/>
      <c r="D38" s="28"/>
    </row>
    <row r="39" spans="1:6" ht="18" customHeight="1">
      <c r="A39" s="895" t="s">
        <v>63</v>
      </c>
      <c r="B39" s="895"/>
      <c r="C39" s="895"/>
      <c r="D39" s="895"/>
      <c r="E39" s="895"/>
      <c r="F39" s="895"/>
    </row>
    <row r="40" spans="1:6" ht="49.5" customHeight="1">
      <c r="A40" s="896"/>
      <c r="B40" s="897"/>
      <c r="C40" s="897"/>
      <c r="D40" s="897"/>
      <c r="E40" s="897"/>
      <c r="F40" s="898"/>
    </row>
    <row r="41" spans="1:4" ht="18" customHeight="1">
      <c r="A41" s="899" t="s">
        <v>79</v>
      </c>
      <c r="B41" s="900"/>
      <c r="C41" s="901">
        <f>IF(C15=0,"",C15)</f>
      </c>
      <c r="D41" s="902"/>
    </row>
    <row r="42" spans="1:4" ht="18" customHeight="1">
      <c r="A42" s="884" t="s">
        <v>64</v>
      </c>
      <c r="B42" s="885"/>
      <c r="C42" s="893">
        <f>C41</f>
      </c>
      <c r="D42" s="894"/>
    </row>
    <row r="43" spans="1:6" ht="53.25" customHeight="1" hidden="1">
      <c r="A43" s="1"/>
      <c r="B43" s="19"/>
      <c r="D43" s="19"/>
      <c r="E43" s="19"/>
      <c r="F43" s="19"/>
    </row>
    <row r="44" spans="1:6" ht="12.75" customHeight="1" thickBot="1">
      <c r="A44" s="888" t="s">
        <v>15</v>
      </c>
      <c r="B44" s="889"/>
      <c r="C44" s="889"/>
      <c r="D44" s="889"/>
      <c r="E44" s="889"/>
      <c r="F44" s="889"/>
    </row>
    <row r="45" spans="1:6" ht="12" customHeight="1" thickTop="1">
      <c r="A45" s="567" t="s">
        <v>1</v>
      </c>
      <c r="B45" s="554" t="s">
        <v>2</v>
      </c>
      <c r="C45" s="849" t="s">
        <v>3</v>
      </c>
      <c r="D45" s="554" t="s">
        <v>1</v>
      </c>
      <c r="E45" s="851" t="s">
        <v>4</v>
      </c>
      <c r="F45" s="890"/>
    </row>
    <row r="46" spans="1:6" ht="12" customHeight="1" thickBot="1">
      <c r="A46" s="568" t="s">
        <v>5</v>
      </c>
      <c r="B46" s="555" t="s">
        <v>6</v>
      </c>
      <c r="C46" s="850"/>
      <c r="D46" s="555" t="s">
        <v>7</v>
      </c>
      <c r="E46" s="852"/>
      <c r="F46" s="891"/>
    </row>
    <row r="47" spans="1:6" ht="12" customHeight="1" thickBot="1" thickTop="1">
      <c r="A47" s="807" t="s">
        <v>48</v>
      </c>
      <c r="B47" s="808"/>
      <c r="C47" s="808"/>
      <c r="D47" s="808"/>
      <c r="E47" s="808"/>
      <c r="F47" s="809"/>
    </row>
    <row r="48" spans="1:6" ht="15" customHeight="1" thickTop="1">
      <c r="A48" s="429"/>
      <c r="B48" s="430"/>
      <c r="C48" s="430"/>
      <c r="D48" s="431"/>
      <c r="E48" s="805"/>
      <c r="F48" s="37"/>
    </row>
    <row r="49" spans="1:6" ht="15" customHeight="1">
      <c r="A49" s="432"/>
      <c r="B49" s="433"/>
      <c r="C49" s="433"/>
      <c r="D49" s="434"/>
      <c r="E49" s="803"/>
      <c r="F49" s="38"/>
    </row>
    <row r="50" spans="1:6" ht="15" customHeight="1" thickBot="1">
      <c r="A50" s="435"/>
      <c r="B50" s="436"/>
      <c r="C50" s="436"/>
      <c r="D50" s="437"/>
      <c r="E50" s="804"/>
      <c r="F50" s="39"/>
    </row>
    <row r="51" spans="1:6" ht="15" customHeight="1" thickTop="1">
      <c r="A51" s="438"/>
      <c r="B51" s="439"/>
      <c r="C51" s="439"/>
      <c r="D51" s="440"/>
      <c r="E51" s="805"/>
      <c r="F51" s="40"/>
    </row>
    <row r="52" spans="1:6" ht="15" customHeight="1">
      <c r="A52" s="441"/>
      <c r="B52" s="442"/>
      <c r="C52" s="442"/>
      <c r="D52" s="443"/>
      <c r="E52" s="803"/>
      <c r="F52" s="41"/>
    </row>
    <row r="53" spans="1:6" ht="15" customHeight="1" thickBot="1">
      <c r="A53" s="444"/>
      <c r="B53" s="445"/>
      <c r="C53" s="445"/>
      <c r="D53" s="446"/>
      <c r="E53" s="804"/>
      <c r="F53" s="42"/>
    </row>
    <row r="54" spans="1:6" ht="15" customHeight="1" thickTop="1">
      <c r="A54" s="429"/>
      <c r="B54" s="430"/>
      <c r="C54" s="430"/>
      <c r="D54" s="447"/>
      <c r="E54" s="805"/>
      <c r="F54" s="37"/>
    </row>
    <row r="55" spans="1:6" ht="15" customHeight="1">
      <c r="A55" s="432"/>
      <c r="B55" s="433"/>
      <c r="C55" s="433"/>
      <c r="D55" s="434"/>
      <c r="E55" s="803"/>
      <c r="F55" s="38"/>
    </row>
    <row r="56" spans="1:6" ht="15" customHeight="1" thickBot="1">
      <c r="A56" s="435"/>
      <c r="B56" s="436"/>
      <c r="C56" s="436"/>
      <c r="D56" s="448"/>
      <c r="E56" s="804"/>
      <c r="F56" s="39"/>
    </row>
    <row r="57" spans="1:6" ht="15" customHeight="1" thickTop="1">
      <c r="A57" s="449"/>
      <c r="B57" s="450"/>
      <c r="C57" s="450"/>
      <c r="D57" s="451"/>
      <c r="E57" s="805"/>
      <c r="F57" s="43"/>
    </row>
    <row r="58" spans="1:6" ht="15" customHeight="1">
      <c r="A58" s="452"/>
      <c r="B58" s="453"/>
      <c r="C58" s="453"/>
      <c r="D58" s="454"/>
      <c r="E58" s="803"/>
      <c r="F58" s="44"/>
    </row>
    <row r="59" spans="1:6" ht="15" customHeight="1" thickBot="1">
      <c r="A59" s="455"/>
      <c r="B59" s="456"/>
      <c r="C59" s="456"/>
      <c r="D59" s="457"/>
      <c r="E59" s="804"/>
      <c r="F59" s="45"/>
    </row>
    <row r="60" spans="1:6" ht="15" customHeight="1" thickTop="1">
      <c r="A60" s="429"/>
      <c r="B60" s="430"/>
      <c r="C60" s="430"/>
      <c r="D60" s="431"/>
      <c r="E60" s="805"/>
      <c r="F60" s="37"/>
    </row>
    <row r="61" spans="1:6" ht="15" customHeight="1">
      <c r="A61" s="432"/>
      <c r="B61" s="433"/>
      <c r="C61" s="433"/>
      <c r="D61" s="434"/>
      <c r="E61" s="803"/>
      <c r="F61" s="38"/>
    </row>
    <row r="62" spans="1:6" ht="15" customHeight="1" thickBot="1">
      <c r="A62" s="435"/>
      <c r="B62" s="436"/>
      <c r="C62" s="436"/>
      <c r="D62" s="437"/>
      <c r="E62" s="804"/>
      <c r="F62" s="39"/>
    </row>
    <row r="63" spans="1:6" ht="15" customHeight="1" thickTop="1">
      <c r="A63" s="438"/>
      <c r="B63" s="439"/>
      <c r="C63" s="439"/>
      <c r="D63" s="440"/>
      <c r="E63" s="805"/>
      <c r="F63" s="40"/>
    </row>
    <row r="64" spans="1:6" ht="15" customHeight="1">
      <c r="A64" s="441"/>
      <c r="B64" s="442"/>
      <c r="C64" s="442"/>
      <c r="D64" s="443"/>
      <c r="E64" s="803"/>
      <c r="F64" s="41"/>
    </row>
    <row r="65" spans="1:6" ht="15" customHeight="1" thickBot="1">
      <c r="A65" s="444"/>
      <c r="B65" s="445"/>
      <c r="C65" s="445"/>
      <c r="D65" s="458"/>
      <c r="E65" s="804"/>
      <c r="F65" s="42"/>
    </row>
    <row r="66" spans="1:6" ht="15" customHeight="1" thickTop="1">
      <c r="A66" s="429"/>
      <c r="B66" s="430"/>
      <c r="C66" s="430"/>
      <c r="D66" s="431"/>
      <c r="E66" s="805"/>
      <c r="F66" s="37"/>
    </row>
    <row r="67" spans="1:6" ht="15" customHeight="1">
      <c r="A67" s="432"/>
      <c r="B67" s="433"/>
      <c r="C67" s="433"/>
      <c r="D67" s="434"/>
      <c r="E67" s="803"/>
      <c r="F67" s="38"/>
    </row>
    <row r="68" spans="1:6" ht="15" customHeight="1" thickBot="1">
      <c r="A68" s="435"/>
      <c r="B68" s="436"/>
      <c r="C68" s="436"/>
      <c r="D68" s="437"/>
      <c r="E68" s="804"/>
      <c r="F68" s="39"/>
    </row>
    <row r="69" spans="1:6" ht="15" customHeight="1" thickTop="1">
      <c r="A69" s="449"/>
      <c r="B69" s="450"/>
      <c r="C69" s="450"/>
      <c r="D69" s="459"/>
      <c r="E69" s="805"/>
      <c r="F69" s="43"/>
    </row>
    <row r="70" spans="1:6" ht="15" customHeight="1">
      <c r="A70" s="452"/>
      <c r="B70" s="453"/>
      <c r="C70" s="453"/>
      <c r="D70" s="454"/>
      <c r="E70" s="803"/>
      <c r="F70" s="44"/>
    </row>
    <row r="71" spans="1:6" ht="15" customHeight="1" thickBot="1">
      <c r="A71" s="455"/>
      <c r="B71" s="456"/>
      <c r="C71" s="456"/>
      <c r="D71" s="457"/>
      <c r="E71" s="804"/>
      <c r="F71" s="45"/>
    </row>
    <row r="72" spans="1:6" ht="12" customHeight="1" thickBot="1" thickTop="1">
      <c r="A72" s="882" t="s">
        <v>39</v>
      </c>
      <c r="B72" s="880"/>
      <c r="C72" s="880"/>
      <c r="D72" s="880"/>
      <c r="E72" s="880"/>
      <c r="F72" s="883"/>
    </row>
    <row r="73" spans="1:6" ht="15" customHeight="1" thickTop="1">
      <c r="A73" s="460"/>
      <c r="B73" s="461"/>
      <c r="C73" s="461"/>
      <c r="D73" s="462"/>
      <c r="E73" s="669"/>
      <c r="F73" s="46"/>
    </row>
    <row r="74" spans="1:6" ht="15" customHeight="1">
      <c r="A74" s="464"/>
      <c r="B74" s="465"/>
      <c r="C74" s="465"/>
      <c r="D74" s="466"/>
      <c r="E74" s="670"/>
      <c r="F74" s="47"/>
    </row>
    <row r="75" spans="1:6" ht="15" customHeight="1" thickBot="1">
      <c r="A75" s="468"/>
      <c r="B75" s="469"/>
      <c r="C75" s="469"/>
      <c r="D75" s="470"/>
      <c r="E75" s="671"/>
      <c r="F75" s="48"/>
    </row>
    <row r="76" spans="1:6" ht="15" customHeight="1" thickTop="1">
      <c r="A76" s="472"/>
      <c r="B76" s="473"/>
      <c r="C76" s="473"/>
      <c r="D76" s="474"/>
      <c r="E76" s="669"/>
      <c r="F76" s="49"/>
    </row>
    <row r="77" spans="1:6" ht="15" customHeight="1">
      <c r="A77" s="475"/>
      <c r="B77" s="476"/>
      <c r="C77" s="476"/>
      <c r="D77" s="477"/>
      <c r="E77" s="670"/>
      <c r="F77" s="50"/>
    </row>
    <row r="78" spans="1:6" ht="15" customHeight="1" thickBot="1">
      <c r="A78" s="478"/>
      <c r="B78" s="479"/>
      <c r="C78" s="479"/>
      <c r="D78" s="480"/>
      <c r="E78" s="671"/>
      <c r="F78" s="51"/>
    </row>
    <row r="79" spans="1:6" ht="15" customHeight="1" thickTop="1">
      <c r="A79" s="460"/>
      <c r="B79" s="461"/>
      <c r="C79" s="461"/>
      <c r="D79" s="462"/>
      <c r="E79" s="669"/>
      <c r="F79" s="46"/>
    </row>
    <row r="80" spans="1:6" ht="15" customHeight="1">
      <c r="A80" s="464"/>
      <c r="B80" s="465"/>
      <c r="C80" s="465"/>
      <c r="D80" s="466"/>
      <c r="E80" s="670"/>
      <c r="F80" s="47"/>
    </row>
    <row r="81" spans="1:6" ht="15" customHeight="1" thickBot="1">
      <c r="A81" s="468"/>
      <c r="B81" s="469"/>
      <c r="C81" s="469"/>
      <c r="D81" s="470"/>
      <c r="E81" s="671"/>
      <c r="F81" s="48"/>
    </row>
    <row r="82" spans="1:6" ht="15" customHeight="1" thickTop="1">
      <c r="A82" s="481"/>
      <c r="B82" s="482"/>
      <c r="C82" s="482"/>
      <c r="D82" s="483"/>
      <c r="E82" s="669"/>
      <c r="F82" s="52"/>
    </row>
    <row r="83" spans="1:6" ht="15" customHeight="1">
      <c r="A83" s="484"/>
      <c r="B83" s="485"/>
      <c r="C83" s="485"/>
      <c r="D83" s="486"/>
      <c r="E83" s="670"/>
      <c r="F83" s="53"/>
    </row>
    <row r="84" spans="1:6" ht="15" customHeight="1" thickBot="1">
      <c r="A84" s="487"/>
      <c r="B84" s="488"/>
      <c r="C84" s="488"/>
      <c r="D84" s="489"/>
      <c r="E84" s="671"/>
      <c r="F84" s="54"/>
    </row>
    <row r="85" spans="1:6" ht="12" customHeight="1" thickBot="1" thickTop="1">
      <c r="A85" s="878" t="s">
        <v>29</v>
      </c>
      <c r="B85" s="878"/>
      <c r="C85" s="878"/>
      <c r="D85" s="878"/>
      <c r="E85" s="878"/>
      <c r="F85" s="878"/>
    </row>
    <row r="86" spans="1:6" ht="15" customHeight="1" thickTop="1">
      <c r="A86" s="490"/>
      <c r="B86" s="491"/>
      <c r="C86" s="491"/>
      <c r="D86" s="492"/>
      <c r="E86" s="879"/>
      <c r="F86" s="31"/>
    </row>
    <row r="87" spans="1:6" ht="15" customHeight="1">
      <c r="A87" s="493"/>
      <c r="B87" s="494"/>
      <c r="C87" s="494"/>
      <c r="D87" s="495"/>
      <c r="E87" s="876"/>
      <c r="F87" s="32"/>
    </row>
    <row r="88" spans="1:6" ht="15" customHeight="1" thickBot="1">
      <c r="A88" s="496"/>
      <c r="B88" s="497"/>
      <c r="C88" s="497"/>
      <c r="D88" s="498"/>
      <c r="E88" s="877"/>
      <c r="F88" s="36"/>
    </row>
    <row r="89" spans="1:6" ht="15" customHeight="1" thickTop="1">
      <c r="A89" s="499"/>
      <c r="B89" s="500"/>
      <c r="C89" s="500"/>
      <c r="D89" s="501"/>
      <c r="E89" s="876"/>
      <c r="F89" s="31"/>
    </row>
    <row r="90" spans="1:6" ht="15" customHeight="1">
      <c r="A90" s="502"/>
      <c r="B90" s="503"/>
      <c r="C90" s="503"/>
      <c r="D90" s="504"/>
      <c r="E90" s="876"/>
      <c r="F90" s="32"/>
    </row>
    <row r="91" spans="1:6" ht="15" customHeight="1" thickBot="1">
      <c r="A91" s="505"/>
      <c r="B91" s="506"/>
      <c r="C91" s="506"/>
      <c r="D91" s="507"/>
      <c r="E91" s="877"/>
      <c r="F91" s="33"/>
    </row>
    <row r="92" spans="1:6" ht="12" customHeight="1" thickBot="1" thickTop="1">
      <c r="A92" s="878" t="s">
        <v>13</v>
      </c>
      <c r="B92" s="878"/>
      <c r="C92" s="878"/>
      <c r="D92" s="878"/>
      <c r="E92" s="878"/>
      <c r="F92" s="878"/>
    </row>
    <row r="93" spans="1:6" ht="15" customHeight="1" thickTop="1">
      <c r="A93" s="490"/>
      <c r="B93" s="491"/>
      <c r="C93" s="491"/>
      <c r="D93" s="492"/>
      <c r="E93" s="879"/>
      <c r="F93" s="628"/>
    </row>
    <row r="94" spans="1:6" ht="15" customHeight="1">
      <c r="A94" s="493"/>
      <c r="B94" s="494"/>
      <c r="C94" s="494"/>
      <c r="D94" s="495"/>
      <c r="E94" s="876"/>
      <c r="F94" s="629"/>
    </row>
    <row r="95" spans="1:6" ht="15" customHeight="1" thickBot="1">
      <c r="A95" s="496"/>
      <c r="B95" s="497"/>
      <c r="C95" s="497"/>
      <c r="D95" s="498"/>
      <c r="E95" s="877"/>
      <c r="F95" s="630"/>
    </row>
    <row r="96" spans="1:6" ht="12" customHeight="1" thickBot="1" thickTop="1">
      <c r="A96" s="878" t="s">
        <v>14</v>
      </c>
      <c r="B96" s="878"/>
      <c r="C96" s="878"/>
      <c r="D96" s="878"/>
      <c r="E96" s="878"/>
      <c r="F96" s="878"/>
    </row>
    <row r="97" spans="1:6" ht="15" customHeight="1" thickTop="1">
      <c r="A97" s="508"/>
      <c r="B97" s="509"/>
      <c r="C97" s="510"/>
      <c r="D97" s="511"/>
      <c r="E97" s="879"/>
      <c r="F97" s="35"/>
    </row>
    <row r="98" spans="1:6" ht="15" customHeight="1">
      <c r="A98" s="512"/>
      <c r="B98" s="513"/>
      <c r="C98" s="514"/>
      <c r="D98" s="504"/>
      <c r="E98" s="876"/>
      <c r="F98" s="32"/>
    </row>
    <row r="99" spans="1:6" ht="15" customHeight="1" thickBot="1">
      <c r="A99" s="515"/>
      <c r="B99" s="516"/>
      <c r="C99" s="517"/>
      <c r="D99" s="518"/>
      <c r="E99" s="877"/>
      <c r="F99" s="36"/>
    </row>
    <row r="100" spans="1:6" ht="25.5" customHeight="1" thickTop="1">
      <c r="A100" s="995" t="s">
        <v>74</v>
      </c>
      <c r="B100" s="995"/>
      <c r="C100" s="995"/>
      <c r="D100" s="995"/>
      <c r="E100" s="995"/>
      <c r="F100" s="995"/>
    </row>
    <row r="101" spans="1:6" ht="25.5" customHeight="1">
      <c r="A101" s="992" t="s">
        <v>17</v>
      </c>
      <c r="B101" s="993"/>
      <c r="C101" s="263">
        <f>SUM('ED CUMUL C 4P'!I2)</f>
        <v>0</v>
      </c>
      <c r="D101" s="994">
        <f>C101</f>
        <v>0</v>
      </c>
      <c r="E101" s="875"/>
      <c r="F101" s="875"/>
    </row>
    <row r="102" spans="1:6" ht="25.5" customHeight="1">
      <c r="A102" s="992" t="s">
        <v>18</v>
      </c>
      <c r="B102" s="993"/>
      <c r="C102" s="263">
        <f>SUM('ED CUMUL C 4P'!J6)</f>
        <v>0</v>
      </c>
      <c r="D102" s="415"/>
      <c r="E102" s="416"/>
      <c r="F102" s="416"/>
    </row>
    <row r="103" spans="1:8" ht="25.5" customHeight="1">
      <c r="A103" s="992" t="s">
        <v>19</v>
      </c>
      <c r="B103" s="993"/>
      <c r="C103" s="266">
        <f>SUM('ED CUMUL C 4P'!I6)</f>
        <v>0</v>
      </c>
      <c r="D103" s="994">
        <f>C102*C103</f>
        <v>0</v>
      </c>
      <c r="E103" s="875"/>
      <c r="F103" s="875"/>
      <c r="H103" s="228"/>
    </row>
    <row r="104" spans="1:6" ht="25.5" customHeight="1">
      <c r="A104" s="992" t="s">
        <v>20</v>
      </c>
      <c r="B104" s="993"/>
      <c r="C104" s="423"/>
      <c r="D104" s="415"/>
      <c r="E104" s="416"/>
      <c r="F104" s="416"/>
    </row>
    <row r="105" spans="1:6" ht="9" customHeight="1">
      <c r="A105" s="564"/>
      <c r="B105" s="564"/>
      <c r="C105" s="112"/>
      <c r="D105" s="565"/>
      <c r="E105" s="265"/>
      <c r="F105" s="265"/>
    </row>
    <row r="106" spans="1:6" ht="21.75" customHeight="1">
      <c r="A106" s="865" t="s">
        <v>21</v>
      </c>
      <c r="B106" s="865"/>
      <c r="C106" s="865"/>
      <c r="D106" s="866">
        <f>D101+D103</f>
        <v>0</v>
      </c>
      <c r="E106" s="866"/>
      <c r="F106" s="866"/>
    </row>
    <row r="107" spans="1:6" ht="21.75" customHeight="1">
      <c r="A107" s="867" t="s">
        <v>131</v>
      </c>
      <c r="B107" s="868"/>
      <c r="C107" s="868"/>
      <c r="D107" s="246">
        <f>SUM(D106)*0.25</f>
        <v>0</v>
      </c>
      <c r="E107" s="268" t="e">
        <f>SUM(E128/D106)</f>
        <v>#DIV/0!</v>
      </c>
      <c r="F107" s="4"/>
    </row>
    <row r="108" spans="1:9" ht="21.75" customHeight="1">
      <c r="A108" s="869" t="s">
        <v>137</v>
      </c>
      <c r="B108" s="870"/>
      <c r="C108" s="870"/>
      <c r="D108" s="245">
        <f>SUM(D107*0.6)</f>
        <v>0</v>
      </c>
      <c r="E108" s="269" t="e">
        <f>SUM(E127/E128)</f>
        <v>#DIV/0!</v>
      </c>
      <c r="F108" s="72"/>
      <c r="H108" s="24"/>
      <c r="I108" s="24"/>
    </row>
    <row r="109" spans="1:9" ht="21.75" customHeight="1">
      <c r="A109" s="556"/>
      <c r="B109" s="25"/>
      <c r="C109" s="25"/>
      <c r="D109" s="556"/>
      <c r="E109" s="871"/>
      <c r="F109" s="871"/>
      <c r="H109" s="23"/>
      <c r="I109" s="23"/>
    </row>
    <row r="110" spans="1:6" ht="18" customHeight="1">
      <c r="A110" s="556"/>
      <c r="B110" s="991" t="s">
        <v>152</v>
      </c>
      <c r="C110" s="991"/>
      <c r="D110" s="226"/>
      <c r="E110" s="225"/>
      <c r="F110" s="556"/>
    </row>
    <row r="111" spans="1:6" ht="18" customHeight="1">
      <c r="A111" s="83"/>
      <c r="B111" s="991"/>
      <c r="C111" s="991"/>
      <c r="D111" s="226"/>
      <c r="E111" s="83"/>
      <c r="F111" s="83"/>
    </row>
    <row r="112" spans="1:6" ht="18" customHeight="1">
      <c r="A112" s="83"/>
      <c r="B112" s="991"/>
      <c r="C112" s="991"/>
      <c r="D112" s="226"/>
      <c r="E112" s="83"/>
      <c r="F112" s="83"/>
    </row>
    <row r="113" spans="1:6" ht="18" customHeight="1">
      <c r="A113" s="83"/>
      <c r="B113" s="991"/>
      <c r="C113" s="991"/>
      <c r="D113" s="226"/>
      <c r="E113" s="83"/>
      <c r="F113" s="83"/>
    </row>
    <row r="114" spans="1:6" ht="18" customHeight="1">
      <c r="A114" s="83"/>
      <c r="B114" s="991"/>
      <c r="C114" s="991"/>
      <c r="D114" s="226"/>
      <c r="E114" s="83"/>
      <c r="F114" s="83"/>
    </row>
    <row r="115" spans="1:6" ht="1.5" customHeight="1">
      <c r="A115" s="76"/>
      <c r="B115" s="77"/>
      <c r="C115" s="985"/>
      <c r="D115" s="985"/>
      <c r="E115" s="77"/>
      <c r="F115" s="77"/>
    </row>
    <row r="116" spans="1:6" s="59" customFormat="1" ht="6" customHeight="1">
      <c r="A116" s="73"/>
      <c r="B116" s="70"/>
      <c r="C116" s="70"/>
      <c r="D116" s="70"/>
      <c r="E116" s="70"/>
      <c r="F116" s="70"/>
    </row>
    <row r="117" spans="1:6" ht="27" customHeight="1">
      <c r="A117" s="22" t="s">
        <v>44</v>
      </c>
      <c r="B117" s="22" t="s">
        <v>42</v>
      </c>
      <c r="C117" s="22" t="s">
        <v>43</v>
      </c>
      <c r="D117" s="22" t="s">
        <v>118</v>
      </c>
      <c r="E117" s="22" t="s">
        <v>46</v>
      </c>
      <c r="F117" s="75">
        <f>D106</f>
        <v>0</v>
      </c>
    </row>
    <row r="118" spans="1:9" ht="27" customHeight="1">
      <c r="A118" s="68" t="s">
        <v>117</v>
      </c>
      <c r="B118" s="304">
        <f>SUM('ED CUMUL C 4P'!B23)</f>
        <v>0</v>
      </c>
      <c r="C118" s="305">
        <f>SUM('ED CUMUL C 4P'!C23)</f>
        <v>0</v>
      </c>
      <c r="D118" s="306">
        <f>SUM('ED CUMUL C 4P'!E23)</f>
        <v>0</v>
      </c>
      <c r="E118" s="307">
        <f>C118</f>
        <v>0</v>
      </c>
      <c r="F118" s="75">
        <f aca="true" t="shared" si="0" ref="F118:F126">F117-D118</f>
        <v>0</v>
      </c>
      <c r="I118" s="20"/>
    </row>
    <row r="119" spans="1:9" ht="27" customHeight="1">
      <c r="A119" s="68" t="s">
        <v>115</v>
      </c>
      <c r="B119" s="304">
        <f>SUM('ED CUMUL C 4P'!B24)</f>
        <v>0</v>
      </c>
      <c r="C119" s="305">
        <f>SUM('ED CUMUL C 4P'!C24)</f>
        <v>0</v>
      </c>
      <c r="D119" s="306">
        <f>SUM('ED CUMUL C 4P'!E24)</f>
        <v>0</v>
      </c>
      <c r="E119" s="307">
        <f aca="true" t="shared" si="1" ref="E119:E128">E118+C119</f>
        <v>0</v>
      </c>
      <c r="F119" s="75">
        <f t="shared" si="0"/>
        <v>0</v>
      </c>
      <c r="I119" s="20"/>
    </row>
    <row r="120" spans="1:9" ht="27" customHeight="1">
      <c r="A120" s="68" t="s">
        <v>176</v>
      </c>
      <c r="B120" s="304">
        <f>SUM('ED CUMUL C 4P'!B25)</f>
        <v>0</v>
      </c>
      <c r="C120" s="305">
        <f>SUM('ED CUMUL C 4P'!C25)</f>
        <v>0</v>
      </c>
      <c r="D120" s="306">
        <f>SUM('ED CUMUL C 4P'!E25)</f>
        <v>0</v>
      </c>
      <c r="E120" s="307">
        <f t="shared" si="1"/>
        <v>0</v>
      </c>
      <c r="F120" s="75"/>
      <c r="I120" s="20"/>
    </row>
    <row r="121" spans="1:9" ht="27" customHeight="1">
      <c r="A121" s="68" t="s">
        <v>22</v>
      </c>
      <c r="B121" s="304">
        <f>SUM('ED CUMUL C 4P'!B26)</f>
        <v>0</v>
      </c>
      <c r="C121" s="305">
        <f>SUM('ED CUMUL C 4P'!C26)</f>
        <v>0</v>
      </c>
      <c r="D121" s="306">
        <f>SUM('ED CUMUL C 4P'!E26)</f>
        <v>0</v>
      </c>
      <c r="E121" s="307">
        <f t="shared" si="1"/>
        <v>0</v>
      </c>
      <c r="F121" s="75">
        <f>F119-D121</f>
        <v>0</v>
      </c>
      <c r="I121" s="20"/>
    </row>
    <row r="122" spans="1:9" ht="27" customHeight="1">
      <c r="A122" s="68" t="s">
        <v>23</v>
      </c>
      <c r="B122" s="304">
        <f>SUM('ED CUMUL C 4P'!B27)</f>
        <v>0</v>
      </c>
      <c r="C122" s="305">
        <f>SUM('ED CUMUL C 4P'!C27)</f>
        <v>0</v>
      </c>
      <c r="D122" s="306">
        <f>SUM('ED CUMUL C 4P'!E27)</f>
        <v>0</v>
      </c>
      <c r="E122" s="307">
        <f t="shared" si="1"/>
        <v>0</v>
      </c>
      <c r="F122" s="75">
        <f t="shared" si="0"/>
        <v>0</v>
      </c>
      <c r="I122" s="20"/>
    </row>
    <row r="123" spans="1:9" ht="27" customHeight="1">
      <c r="A123" s="68" t="s">
        <v>24</v>
      </c>
      <c r="B123" s="304">
        <f>SUM('ED CUMUL C 4P'!B28)</f>
        <v>0</v>
      </c>
      <c r="C123" s="305">
        <f>SUM('ED CUMUL C 4P'!C28)</f>
        <v>0</v>
      </c>
      <c r="D123" s="306">
        <f>SUM('ED CUMUL C 4P'!E28)</f>
        <v>0</v>
      </c>
      <c r="E123" s="307">
        <f t="shared" si="1"/>
        <v>0</v>
      </c>
      <c r="F123" s="75">
        <f t="shared" si="0"/>
        <v>0</v>
      </c>
      <c r="I123" s="20"/>
    </row>
    <row r="124" spans="1:9" ht="27" customHeight="1">
      <c r="A124" s="68" t="s">
        <v>25</v>
      </c>
      <c r="B124" s="304">
        <f>SUM('ED CUMUL C 4P'!B29)</f>
        <v>0</v>
      </c>
      <c r="C124" s="305">
        <f>SUM('ED CUMUL C 4P'!C29)</f>
        <v>0</v>
      </c>
      <c r="D124" s="306">
        <f>SUM('ED CUMUL C 4P'!E29)</f>
        <v>0</v>
      </c>
      <c r="E124" s="307">
        <f t="shared" si="1"/>
        <v>0</v>
      </c>
      <c r="F124" s="75">
        <f t="shared" si="0"/>
        <v>0</v>
      </c>
      <c r="I124" s="20"/>
    </row>
    <row r="125" spans="1:9" ht="27" customHeight="1">
      <c r="A125" s="68" t="s">
        <v>26</v>
      </c>
      <c r="B125" s="304">
        <f>SUM('ED CUMUL C 4P'!B30)</f>
        <v>0</v>
      </c>
      <c r="C125" s="305">
        <f>SUM('ED CUMUL C 4P'!C30)</f>
        <v>0</v>
      </c>
      <c r="D125" s="306">
        <f>SUM('ED CUMUL C 4P'!E30)</f>
        <v>0</v>
      </c>
      <c r="E125" s="307">
        <f t="shared" si="1"/>
        <v>0</v>
      </c>
      <c r="F125" s="75">
        <f t="shared" si="0"/>
        <v>0</v>
      </c>
      <c r="G125" s="23"/>
      <c r="I125" s="20"/>
    </row>
    <row r="126" spans="1:9" ht="27" customHeight="1">
      <c r="A126" s="68" t="s">
        <v>83</v>
      </c>
      <c r="B126" s="304">
        <f>SUM('ED CUMUL C 4P'!B31)</f>
        <v>0</v>
      </c>
      <c r="C126" s="305">
        <f>SUM('ED CUMUL C 4P'!C31)</f>
        <v>0</v>
      </c>
      <c r="D126" s="306">
        <f>SUM('ED CUMUL C 4P'!E31)</f>
        <v>0</v>
      </c>
      <c r="E126" s="307">
        <f t="shared" si="1"/>
        <v>0</v>
      </c>
      <c r="F126" s="75">
        <f t="shared" si="0"/>
        <v>0</v>
      </c>
      <c r="I126" s="20"/>
    </row>
    <row r="127" spans="1:9" ht="27" customHeight="1">
      <c r="A127" s="68" t="s">
        <v>71</v>
      </c>
      <c r="B127" s="304">
        <f>SUM('ED CUMUL C 4P'!B32)</f>
        <v>2</v>
      </c>
      <c r="C127" s="305">
        <f>SUM('ED CUMUL C 4P'!C32)</f>
        <v>0</v>
      </c>
      <c r="D127" s="306">
        <f>SUM('ED CUMUL C 4P'!E32)</f>
        <v>0</v>
      </c>
      <c r="E127" s="307">
        <f t="shared" si="1"/>
        <v>0</v>
      </c>
      <c r="F127" s="232"/>
      <c r="G127" s="23"/>
      <c r="I127" s="20"/>
    </row>
    <row r="128" spans="1:9" ht="27" customHeight="1">
      <c r="A128" s="68" t="s">
        <v>84</v>
      </c>
      <c r="B128" s="304">
        <f>SUM('ED CUMUL C 4P'!B33)</f>
        <v>1</v>
      </c>
      <c r="C128" s="305">
        <f>SUM('ED CUMUL C 4P'!C33)</f>
        <v>0</v>
      </c>
      <c r="D128" s="306">
        <f>SUM('ED CUMUL C 4P'!E33)</f>
        <v>0</v>
      </c>
      <c r="E128" s="307">
        <f t="shared" si="1"/>
        <v>0</v>
      </c>
      <c r="F128" s="232"/>
      <c r="G128" s="23"/>
      <c r="I128" s="20"/>
    </row>
    <row r="129" spans="1:9" ht="6.75" customHeight="1">
      <c r="A129" s="986"/>
      <c r="B129" s="986"/>
      <c r="C129" s="417"/>
      <c r="D129" s="418"/>
      <c r="E129" s="69"/>
      <c r="F129" s="233"/>
      <c r="I129" s="20"/>
    </row>
    <row r="130" spans="1:6" ht="27" customHeight="1">
      <c r="A130" s="69">
        <v>4</v>
      </c>
      <c r="B130" s="596"/>
      <c r="C130" s="69">
        <f>IF(B20&lt;&gt;"",12,IF(B21&lt;&gt;"",8,IF(B22&lt;&gt;"",4,0)))</f>
        <v>12</v>
      </c>
      <c r="D130" s="631"/>
      <c r="F130" s="60"/>
    </row>
    <row r="131" spans="1:6" ht="24.75" customHeight="1">
      <c r="A131" s="863">
        <f>C12</f>
        <v>0</v>
      </c>
      <c r="B131" s="863"/>
      <c r="C131" s="863"/>
      <c r="D131" s="864"/>
      <c r="E131" s="419" t="s">
        <v>1</v>
      </c>
      <c r="F131" s="308">
        <f>SUM('ED CUMUL C 4P'!C3:E6)</f>
        <v>0</v>
      </c>
    </row>
    <row r="132" spans="1:6" ht="24.75" customHeight="1">
      <c r="A132" s="108"/>
      <c r="B132" s="560" t="s">
        <v>102</v>
      </c>
      <c r="C132" s="987" t="str">
        <f>IF(B20="X","TRIPLETTES : 3 chèques de : ",IF(B21="X","DOUBLETTES : 2 chèques de : ",IF(B22="X","INDIVIDUEL : 1 chèque de : ","")))</f>
        <v>TRIPLETTES : 3 chèques de : </v>
      </c>
      <c r="D132" s="988"/>
      <c r="E132" s="847">
        <f>SUM('ED CUMUL C 4P'!D36)</f>
        <v>0</v>
      </c>
      <c r="F132" s="848"/>
    </row>
    <row r="133" spans="1:6" ht="24.75" customHeight="1">
      <c r="A133" s="109"/>
      <c r="B133" s="198" t="s">
        <v>103</v>
      </c>
      <c r="C133" s="989" t="str">
        <f>IF(B20="X","TRIPLETTES : 3 chèques de : ",IF(B21="X","DOUBLETTES : 2 chèques de : ",IF(B22="X","INDIVIDUEL : 1 chèque de : ","")))</f>
        <v>TRIPLETTES : 3 chèques de : </v>
      </c>
      <c r="D133" s="990"/>
      <c r="E133" s="847">
        <f>SUM('ED CUMUL C 4P'!D37)</f>
        <v>0</v>
      </c>
      <c r="F133" s="848"/>
    </row>
    <row r="134" spans="1:6" ht="24.75" customHeight="1">
      <c r="A134" s="835" t="s">
        <v>16</v>
      </c>
      <c r="B134" s="835"/>
      <c r="C134" s="835"/>
      <c r="D134" s="835"/>
      <c r="E134" s="835"/>
      <c r="F134" s="835"/>
    </row>
    <row r="135" spans="1:6" ht="6" customHeight="1" thickBot="1">
      <c r="A135" s="10"/>
      <c r="B135" s="10"/>
      <c r="C135" s="10"/>
      <c r="D135" s="10"/>
      <c r="E135" s="10"/>
      <c r="F135" s="10"/>
    </row>
    <row r="136" spans="1:6" ht="20.25" customHeight="1" thickTop="1">
      <c r="A136" s="567" t="s">
        <v>1</v>
      </c>
      <c r="B136" s="554" t="s">
        <v>2</v>
      </c>
      <c r="C136" s="849" t="s">
        <v>3</v>
      </c>
      <c r="D136" s="567" t="s">
        <v>1</v>
      </c>
      <c r="E136" s="851" t="s">
        <v>47</v>
      </c>
      <c r="F136" s="853" t="s">
        <v>30</v>
      </c>
    </row>
    <row r="137" spans="1:6" ht="20.25" customHeight="1" thickBot="1">
      <c r="A137" s="568" t="s">
        <v>5</v>
      </c>
      <c r="B137" s="555"/>
      <c r="C137" s="850"/>
      <c r="D137" s="568" t="s">
        <v>7</v>
      </c>
      <c r="E137" s="852"/>
      <c r="F137" s="854"/>
    </row>
    <row r="138" spans="1:9" ht="20.25" customHeight="1" thickBot="1" thickTop="1">
      <c r="A138" s="309">
        <f>IF('ED CUMUL C 4P'!F12=3,A97,A97)</f>
        <v>0</v>
      </c>
      <c r="B138" s="310">
        <f>IF('ED CUMUL C 4P'!F12=3,B97,B97)</f>
        <v>0</v>
      </c>
      <c r="C138" s="310">
        <f>IF('ED CUMUL C 4P'!F12=3,C97,C97)</f>
        <v>0</v>
      </c>
      <c r="D138" s="311">
        <f>IF('ED CUMUL C 4P'!F12=3,D97,D97)</f>
        <v>0</v>
      </c>
      <c r="E138" s="312">
        <f>IF('ED CUMUL C 4P'!F12=3,E132,E132)</f>
        <v>0</v>
      </c>
      <c r="F138" s="535"/>
      <c r="I138" s="21"/>
    </row>
    <row r="139" spans="1:9" ht="20.25" customHeight="1" thickBot="1" thickTop="1">
      <c r="A139" s="313">
        <f>IF('ED CUMUL C 4P'!F12&lt;&gt;1,A98,"")</f>
        <v>0</v>
      </c>
      <c r="B139" s="314">
        <f>IF('ED CUMUL C 4P'!F12&lt;&gt;1,B98,"")</f>
        <v>0</v>
      </c>
      <c r="C139" s="314">
        <f>IF('ED CUMUL C 4P'!F12&lt;&gt;1,C98,"")</f>
        <v>0</v>
      </c>
      <c r="D139" s="315">
        <f>IF('ED CUMUL C 4P'!F12&lt;&gt;1,D98,"")</f>
        <v>0</v>
      </c>
      <c r="E139" s="312">
        <f>IF('ED CUMUL C 4P'!F12&lt;&gt;1,E132,"")</f>
        <v>0</v>
      </c>
      <c r="F139" s="536"/>
      <c r="I139" s="21"/>
    </row>
    <row r="140" spans="1:9" ht="20.25" customHeight="1" thickBot="1" thickTop="1">
      <c r="A140" s="316">
        <f>IF('ED CUMUL C 4P'!F12=3,A99,"")</f>
        <v>0</v>
      </c>
      <c r="B140" s="314">
        <f>IF('ED CUMUL C 4P'!F12=3,B99,"")</f>
        <v>0</v>
      </c>
      <c r="C140" s="314">
        <f>IF('ED CUMUL C 4P'!F12=3,C99,"")</f>
        <v>0</v>
      </c>
      <c r="D140" s="315">
        <f>IF('ED CUMUL C 4P'!F12=3,D99,"")</f>
        <v>0</v>
      </c>
      <c r="E140" s="312">
        <f>IF('ED CUMUL C 4P'!F12=3,E132,"")</f>
        <v>0</v>
      </c>
      <c r="F140" s="536"/>
      <c r="I140" s="21"/>
    </row>
    <row r="141" spans="1:9" ht="20.25" customHeight="1" thickBot="1" thickTop="1">
      <c r="A141" s="317">
        <f>IF('ED CUMUL C 4P'!F12=3,A93,A93)</f>
        <v>0</v>
      </c>
      <c r="B141" s="318">
        <f>IF('ED CUMUL C 4P'!F12=3,B93,B93)</f>
        <v>0</v>
      </c>
      <c r="C141" s="314">
        <f>IF('ED CUMUL C 4P'!F12=3,C93,C93)</f>
        <v>0</v>
      </c>
      <c r="D141" s="319">
        <f>IF('ED CUMUL C 4P'!F12=3,D93,D93)</f>
        <v>0</v>
      </c>
      <c r="E141" s="312">
        <f>IF('ED CUMUL C 4P'!F12=3,E133,E133)</f>
        <v>0</v>
      </c>
      <c r="F141" s="536"/>
      <c r="I141" s="21"/>
    </row>
    <row r="142" spans="1:9" ht="20.25" customHeight="1" thickBot="1" thickTop="1">
      <c r="A142" s="313">
        <f>IF('ED CUMUL C 4P'!F12&lt;&gt;1,A94,"")</f>
        <v>0</v>
      </c>
      <c r="B142" s="314">
        <f>IF('ED CUMUL C 4P'!F12&lt;&gt;1,B94,"")</f>
        <v>0</v>
      </c>
      <c r="C142" s="314">
        <f>IF('ED CUMUL C 4P'!F12&lt;&gt;1,C94,"")</f>
        <v>0</v>
      </c>
      <c r="D142" s="315">
        <f>IF('ED CUMUL C 4P'!F12&lt;&gt;1,D94,"")</f>
        <v>0</v>
      </c>
      <c r="E142" s="312">
        <f>IF('ED CUMUL C 4P'!F12&lt;&gt;1,E133,"")</f>
        <v>0</v>
      </c>
      <c r="F142" s="536"/>
      <c r="I142" s="21"/>
    </row>
    <row r="143" spans="1:9" ht="20.25" customHeight="1" thickBot="1" thickTop="1">
      <c r="A143" s="320">
        <f>IF('ED CUMUL C 4P'!F12=3,A95,"")</f>
        <v>0</v>
      </c>
      <c r="B143" s="321">
        <f>IF('ED CUMUL C 4P'!F12=3,B95,"")</f>
        <v>0</v>
      </c>
      <c r="C143" s="321">
        <f>IF('ED CUMUL C 4P'!F12=3,C95,"")</f>
        <v>0</v>
      </c>
      <c r="D143" s="322">
        <f>IF('ED CUMUL C 4P'!F12=3,D95,"")</f>
        <v>0</v>
      </c>
      <c r="E143" s="312">
        <f>IF('ED CUMUL C 4P'!F12=3,E133,"")</f>
        <v>0</v>
      </c>
      <c r="F143" s="537"/>
      <c r="I143" s="21"/>
    </row>
    <row r="144" spans="1:6" ht="20.25" customHeight="1" thickTop="1">
      <c r="A144" s="835" t="s">
        <v>31</v>
      </c>
      <c r="B144" s="835"/>
      <c r="C144" s="835"/>
      <c r="D144" s="835"/>
      <c r="E144" s="835"/>
      <c r="F144" s="835"/>
    </row>
    <row r="145" spans="2:6" ht="20.25" customHeight="1">
      <c r="B145" s="323">
        <f>IF('ED CUMUL C 4P'!F12=3,B97,B97)</f>
        <v>0</v>
      </c>
      <c r="C145" s="662">
        <f aca="true" t="shared" si="2" ref="C145:C150">IF(B145=0,"",B145)</f>
      </c>
      <c r="D145" s="836" t="s">
        <v>45</v>
      </c>
      <c r="E145" s="837"/>
      <c r="F145" s="838"/>
    </row>
    <row r="146" spans="2:6" ht="20.25" customHeight="1">
      <c r="B146" s="323">
        <f>IF('ED CUMUL C 4P'!F12=3,B98,B98)</f>
        <v>0</v>
      </c>
      <c r="C146" s="662">
        <f t="shared" si="2"/>
      </c>
      <c r="D146" s="839"/>
      <c r="E146" s="840"/>
      <c r="F146" s="841"/>
    </row>
    <row r="147" spans="2:6" ht="20.25" customHeight="1">
      <c r="B147" s="323">
        <f>IF('ED CUMUL C 4P'!F12=3,B99,B99)</f>
        <v>0</v>
      </c>
      <c r="C147" s="662">
        <f t="shared" si="2"/>
      </c>
      <c r="D147" s="842"/>
      <c r="E147" s="843"/>
      <c r="F147" s="844"/>
    </row>
    <row r="148" spans="2:6" ht="20.25" customHeight="1">
      <c r="B148" s="323">
        <f>IF('ED CUMUL C 4P'!F12=3,B93,B93)</f>
        <v>0</v>
      </c>
      <c r="C148" s="662">
        <f t="shared" si="2"/>
      </c>
      <c r="D148" s="829"/>
      <c r="E148" s="829"/>
      <c r="F148" s="829"/>
    </row>
    <row r="149" spans="2:6" ht="20.25" customHeight="1">
      <c r="B149" s="323">
        <f>IF('ED CUMUL C 4P'!F12=3,B94,B94)</f>
        <v>0</v>
      </c>
      <c r="C149" s="662">
        <f t="shared" si="2"/>
      </c>
      <c r="D149" s="829"/>
      <c r="E149" s="829"/>
      <c r="F149" s="829"/>
    </row>
    <row r="150" spans="2:6" ht="20.25" customHeight="1">
      <c r="B150" s="323">
        <f>IF('ED CUMUL C 4P'!F12=3,B95,B95)</f>
        <v>0</v>
      </c>
      <c r="C150" s="662">
        <f t="shared" si="2"/>
      </c>
      <c r="D150" s="829"/>
      <c r="E150" s="829"/>
      <c r="F150" s="829"/>
    </row>
    <row r="151" spans="2:6" ht="9" customHeight="1">
      <c r="B151" s="132"/>
      <c r="D151" s="829"/>
      <c r="E151" s="829"/>
      <c r="F151" s="829"/>
    </row>
    <row r="152" spans="1:4" ht="18" customHeight="1">
      <c r="A152" s="830" t="s">
        <v>32</v>
      </c>
      <c r="B152" s="830"/>
      <c r="C152" s="288">
        <v>1742</v>
      </c>
      <c r="D152" s="132"/>
    </row>
    <row r="153" spans="2:4" ht="6" customHeight="1">
      <c r="B153" s="132"/>
      <c r="D153" s="132"/>
    </row>
    <row r="154" spans="1:6" ht="18" customHeight="1">
      <c r="A154" s="6" t="s">
        <v>33</v>
      </c>
      <c r="B154" s="831">
        <f>E12</f>
      </c>
      <c r="C154" s="832"/>
      <c r="D154" s="8" t="s">
        <v>34</v>
      </c>
      <c r="E154" s="833"/>
      <c r="F154" s="832"/>
    </row>
    <row r="155" spans="2:4" ht="6" customHeight="1">
      <c r="B155" s="132"/>
      <c r="D155" s="132"/>
    </row>
    <row r="156" spans="1:6" ht="18" customHeight="1">
      <c r="A156" s="828" t="s">
        <v>35</v>
      </c>
      <c r="B156" s="828"/>
      <c r="C156" s="289">
        <f>C17</f>
        <v>0</v>
      </c>
      <c r="D156" s="7"/>
      <c r="E156" s="834"/>
      <c r="F156" s="834"/>
    </row>
    <row r="157" spans="1:6" ht="6" customHeight="1">
      <c r="A157" s="559"/>
      <c r="C157" s="420"/>
      <c r="D157" s="144"/>
      <c r="E157" s="562"/>
      <c r="F157" s="562"/>
    </row>
    <row r="158" spans="1:4" ht="18" customHeight="1">
      <c r="A158" s="828" t="s">
        <v>36</v>
      </c>
      <c r="B158" s="828"/>
      <c r="C158" s="291">
        <f>C42</f>
      </c>
      <c r="D158" s="132"/>
    </row>
    <row r="159" spans="1:4" ht="6.75" customHeight="1">
      <c r="A159" s="828"/>
      <c r="B159" s="828"/>
      <c r="C159" s="14"/>
      <c r="D159" s="132"/>
    </row>
    <row r="160" spans="1:6" ht="18" customHeight="1">
      <c r="A160" s="822" t="s">
        <v>122</v>
      </c>
      <c r="B160" s="822"/>
      <c r="C160" s="822"/>
      <c r="D160" s="822"/>
      <c r="E160" s="822"/>
      <c r="F160" s="822"/>
    </row>
    <row r="161" spans="1:6" ht="18" customHeight="1">
      <c r="A161" s="822"/>
      <c r="B161" s="822"/>
      <c r="C161" s="822"/>
      <c r="D161" s="822"/>
      <c r="E161" s="822"/>
      <c r="F161" s="822"/>
    </row>
    <row r="162" spans="1:6" ht="18" customHeight="1">
      <c r="A162" s="822" t="s">
        <v>80</v>
      </c>
      <c r="B162" s="822"/>
      <c r="C162" s="822"/>
      <c r="D162" s="822"/>
      <c r="E162" s="822"/>
      <c r="F162" s="822"/>
    </row>
    <row r="163" spans="1:6" ht="18" customHeight="1">
      <c r="A163" s="822" t="s">
        <v>82</v>
      </c>
      <c r="B163" s="822"/>
      <c r="C163" s="822"/>
      <c r="D163" s="822"/>
      <c r="E163" s="822"/>
      <c r="F163" s="822"/>
    </row>
    <row r="164" spans="1:6" ht="18" customHeight="1">
      <c r="A164" s="822" t="s">
        <v>59</v>
      </c>
      <c r="B164" s="822"/>
      <c r="C164" s="822"/>
      <c r="D164" s="822"/>
      <c r="E164" s="822"/>
      <c r="F164" s="822"/>
    </row>
    <row r="165" spans="1:6" ht="18" customHeight="1">
      <c r="A165" s="822" t="s">
        <v>60</v>
      </c>
      <c r="B165" s="822"/>
      <c r="C165" s="822"/>
      <c r="D165" s="822"/>
      <c r="E165" s="822"/>
      <c r="F165" s="822"/>
    </row>
    <row r="166" spans="1:6" ht="2.25" customHeight="1">
      <c r="A166" s="556"/>
      <c r="B166" s="556"/>
      <c r="C166" s="556"/>
      <c r="D166" s="823"/>
      <c r="E166" s="824"/>
      <c r="F166" s="824"/>
    </row>
    <row r="167" spans="1:6" ht="1.5" customHeight="1">
      <c r="A167" s="556"/>
      <c r="B167" s="556"/>
      <c r="C167" s="556"/>
      <c r="D167" s="557"/>
      <c r="E167" s="558"/>
      <c r="F167" s="558"/>
    </row>
    <row r="168" spans="1:6" ht="32.25" customHeight="1" thickBot="1">
      <c r="A168" s="825" t="s">
        <v>70</v>
      </c>
      <c r="B168" s="825"/>
      <c r="C168" s="825"/>
      <c r="D168" s="825"/>
      <c r="E168" s="825"/>
      <c r="F168" s="825"/>
    </row>
    <row r="169" spans="1:6" ht="21.75" customHeight="1">
      <c r="A169" s="826"/>
      <c r="B169" s="826"/>
      <c r="C169" s="826"/>
      <c r="D169" s="826"/>
      <c r="E169" s="826"/>
      <c r="F169" s="826"/>
    </row>
    <row r="170" spans="1:6" ht="18" customHeight="1">
      <c r="A170" s="827"/>
      <c r="B170" s="827"/>
      <c r="C170" s="827"/>
      <c r="D170" s="827"/>
      <c r="E170" s="827"/>
      <c r="F170" s="827"/>
    </row>
    <row r="171" spans="1:6" ht="18.75" customHeight="1">
      <c r="A171" s="819"/>
      <c r="B171" s="819"/>
      <c r="C171" s="522"/>
      <c r="D171" s="523"/>
      <c r="E171" s="523"/>
      <c r="F171" s="523"/>
    </row>
    <row r="172" spans="1:6" ht="18" customHeight="1">
      <c r="A172" s="819"/>
      <c r="B172" s="819"/>
      <c r="C172" s="522"/>
      <c r="D172" s="523"/>
      <c r="E172" s="523"/>
      <c r="F172" s="523"/>
    </row>
    <row r="173" spans="1:6" ht="18" customHeight="1">
      <c r="A173" s="819"/>
      <c r="B173" s="819"/>
      <c r="C173" s="522"/>
      <c r="D173" s="523"/>
      <c r="E173" s="523"/>
      <c r="F173" s="523"/>
    </row>
    <row r="174" spans="1:6" ht="18" customHeight="1">
      <c r="A174" s="819"/>
      <c r="B174" s="819"/>
      <c r="C174" s="522"/>
      <c r="D174" s="523"/>
      <c r="E174" s="523"/>
      <c r="F174" s="523"/>
    </row>
    <row r="175" spans="1:6" ht="18" customHeight="1">
      <c r="A175" s="821"/>
      <c r="B175" s="821"/>
      <c r="C175" s="522"/>
      <c r="D175" s="523"/>
      <c r="E175" s="523"/>
      <c r="F175" s="523"/>
    </row>
    <row r="176" spans="1:6" ht="18" customHeight="1">
      <c r="A176" s="819"/>
      <c r="B176" s="819"/>
      <c r="C176" s="522"/>
      <c r="D176" s="523"/>
      <c r="E176" s="523"/>
      <c r="F176" s="523"/>
    </row>
    <row r="177" spans="1:6" ht="18" customHeight="1">
      <c r="A177" s="819"/>
      <c r="B177" s="819"/>
      <c r="C177" s="522"/>
      <c r="D177" s="523"/>
      <c r="E177" s="523"/>
      <c r="F177" s="523"/>
    </row>
    <row r="178" spans="1:6" ht="18" customHeight="1">
      <c r="A178" s="819"/>
      <c r="B178" s="819"/>
      <c r="C178" s="522"/>
      <c r="D178" s="523"/>
      <c r="E178" s="523"/>
      <c r="F178" s="523"/>
    </row>
    <row r="179" spans="1:6" ht="18" customHeight="1">
      <c r="A179" s="819"/>
      <c r="B179" s="819"/>
      <c r="C179" s="522"/>
      <c r="D179" s="523"/>
      <c r="E179" s="523"/>
      <c r="F179" s="523"/>
    </row>
    <row r="180" spans="1:6" ht="18" customHeight="1">
      <c r="A180" s="820"/>
      <c r="B180" s="820"/>
      <c r="C180" s="522"/>
      <c r="D180" s="523"/>
      <c r="E180" s="523"/>
      <c r="F180" s="523"/>
    </row>
    <row r="181" spans="1:6" ht="18" customHeight="1">
      <c r="A181" s="810"/>
      <c r="B181" s="810"/>
      <c r="C181" s="524"/>
      <c r="D181" s="523"/>
      <c r="E181" s="523"/>
      <c r="F181" s="523"/>
    </row>
    <row r="182" spans="1:6" ht="18" customHeight="1">
      <c r="A182" s="676"/>
      <c r="B182" s="676"/>
      <c r="C182" s="524"/>
      <c r="D182" s="523"/>
      <c r="E182" s="523"/>
      <c r="F182" s="523"/>
    </row>
    <row r="183" spans="1:6" ht="18" customHeight="1">
      <c r="A183" s="810"/>
      <c r="B183" s="810"/>
      <c r="C183" s="524"/>
      <c r="D183" s="523"/>
      <c r="E183" s="523"/>
      <c r="F183" s="523"/>
    </row>
    <row r="184" spans="1:6" ht="18" customHeight="1">
      <c r="A184" s="810"/>
      <c r="B184" s="810"/>
      <c r="C184" s="524"/>
      <c r="D184" s="523"/>
      <c r="E184" s="523"/>
      <c r="F184" s="523"/>
    </row>
    <row r="185" spans="1:6" ht="19.5" customHeight="1" thickBot="1">
      <c r="A185" s="523"/>
      <c r="B185" s="523"/>
      <c r="C185" s="523"/>
      <c r="D185" s="523"/>
      <c r="E185" s="523"/>
      <c r="F185" s="523"/>
    </row>
    <row r="186" spans="1:6" ht="22.5" customHeight="1" thickBot="1">
      <c r="A186" s="811"/>
      <c r="B186" s="812"/>
      <c r="C186" s="812"/>
      <c r="D186" s="812"/>
      <c r="E186" s="812"/>
      <c r="F186" s="813"/>
    </row>
    <row r="187" spans="1:6" ht="18" customHeight="1">
      <c r="A187" s="984"/>
      <c r="B187" s="984"/>
      <c r="C187" s="984"/>
      <c r="D187" s="984"/>
      <c r="E187" s="984"/>
      <c r="F187" s="984"/>
    </row>
    <row r="188" spans="1:6" ht="20.25" customHeight="1">
      <c r="A188" s="136"/>
      <c r="B188" s="136"/>
      <c r="C188" s="136"/>
      <c r="D188" s="136"/>
      <c r="E188" s="136"/>
      <c r="F188" s="136"/>
    </row>
    <row r="189" spans="1:6" ht="18" customHeight="1" thickBot="1">
      <c r="A189" s="814" t="s">
        <v>55</v>
      </c>
      <c r="B189" s="814"/>
      <c r="C189" s="814"/>
      <c r="D189" s="814"/>
      <c r="E189" s="814"/>
      <c r="F189" s="814"/>
    </row>
    <row r="190" spans="1:6" ht="18" customHeight="1" thickTop="1">
      <c r="A190" s="567" t="s">
        <v>1</v>
      </c>
      <c r="B190" s="554" t="s">
        <v>2</v>
      </c>
      <c r="C190" s="815" t="s">
        <v>3</v>
      </c>
      <c r="D190" s="554" t="s">
        <v>1</v>
      </c>
      <c r="E190" s="817" t="s">
        <v>49</v>
      </c>
      <c r="F190" s="817" t="s">
        <v>50</v>
      </c>
    </row>
    <row r="191" spans="1:6" ht="18" customHeight="1" thickBot="1">
      <c r="A191" s="568" t="s">
        <v>5</v>
      </c>
      <c r="B191" s="555" t="s">
        <v>6</v>
      </c>
      <c r="C191" s="816"/>
      <c r="D191" s="555" t="s">
        <v>7</v>
      </c>
      <c r="E191" s="818"/>
      <c r="F191" s="818"/>
    </row>
    <row r="192" spans="1:6" ht="8.25" customHeight="1" thickBot="1" thickTop="1">
      <c r="A192" s="807"/>
      <c r="B192" s="808"/>
      <c r="C192" s="808"/>
      <c r="D192" s="808"/>
      <c r="E192" s="808"/>
      <c r="F192" s="809"/>
    </row>
    <row r="193" spans="1:6" ht="16.5" customHeight="1" thickTop="1">
      <c r="A193" s="429"/>
      <c r="B193" s="430"/>
      <c r="C193" s="430"/>
      <c r="D193" s="431"/>
      <c r="E193" s="805"/>
      <c r="F193" s="525"/>
    </row>
    <row r="194" spans="1:6" ht="16.5" customHeight="1">
      <c r="A194" s="432"/>
      <c r="B194" s="433"/>
      <c r="C194" s="433"/>
      <c r="D194" s="434"/>
      <c r="E194" s="803"/>
      <c r="F194" s="526"/>
    </row>
    <row r="195" spans="1:6" ht="16.5" customHeight="1" thickBot="1">
      <c r="A195" s="435"/>
      <c r="B195" s="436"/>
      <c r="C195" s="436"/>
      <c r="D195" s="437"/>
      <c r="E195" s="804"/>
      <c r="F195" s="527"/>
    </row>
    <row r="196" spans="1:6" ht="16.5" customHeight="1" thickTop="1">
      <c r="A196" s="438"/>
      <c r="B196" s="439"/>
      <c r="C196" s="439"/>
      <c r="D196" s="440"/>
      <c r="E196" s="803"/>
      <c r="F196" s="528"/>
    </row>
    <row r="197" spans="1:6" ht="16.5" customHeight="1">
      <c r="A197" s="441"/>
      <c r="B197" s="442"/>
      <c r="C197" s="442"/>
      <c r="D197" s="443"/>
      <c r="E197" s="803"/>
      <c r="F197" s="529"/>
    </row>
    <row r="198" spans="1:6" ht="16.5" customHeight="1" thickBot="1">
      <c r="A198" s="444"/>
      <c r="B198" s="445"/>
      <c r="C198" s="445"/>
      <c r="D198" s="446"/>
      <c r="E198" s="804"/>
      <c r="F198" s="530"/>
    </row>
    <row r="199" spans="1:6" ht="16.5" customHeight="1" thickTop="1">
      <c r="A199" s="429"/>
      <c r="B199" s="430"/>
      <c r="C199" s="430"/>
      <c r="D199" s="447"/>
      <c r="E199" s="803"/>
      <c r="F199" s="525"/>
    </row>
    <row r="200" spans="1:6" ht="16.5" customHeight="1">
      <c r="A200" s="432"/>
      <c r="B200" s="433"/>
      <c r="C200" s="433"/>
      <c r="D200" s="434"/>
      <c r="E200" s="803"/>
      <c r="F200" s="526"/>
    </row>
    <row r="201" spans="1:6" ht="16.5" customHeight="1" thickBot="1">
      <c r="A201" s="435"/>
      <c r="B201" s="436"/>
      <c r="C201" s="436"/>
      <c r="D201" s="448"/>
      <c r="E201" s="804"/>
      <c r="F201" s="527"/>
    </row>
    <row r="202" spans="1:6" ht="16.5" customHeight="1" thickTop="1">
      <c r="A202" s="449"/>
      <c r="B202" s="450"/>
      <c r="C202" s="450"/>
      <c r="D202" s="451"/>
      <c r="E202" s="803"/>
      <c r="F202" s="531"/>
    </row>
    <row r="203" spans="1:6" ht="16.5" customHeight="1">
      <c r="A203" s="452"/>
      <c r="B203" s="453"/>
      <c r="C203" s="453"/>
      <c r="D203" s="454"/>
      <c r="E203" s="803"/>
      <c r="F203" s="532"/>
    </row>
    <row r="204" spans="1:6" ht="16.5" customHeight="1" thickBot="1">
      <c r="A204" s="455"/>
      <c r="B204" s="456"/>
      <c r="C204" s="456"/>
      <c r="D204" s="457"/>
      <c r="E204" s="804"/>
      <c r="F204" s="533"/>
    </row>
    <row r="205" spans="1:6" ht="16.5" customHeight="1" thickTop="1">
      <c r="A205" s="429"/>
      <c r="B205" s="430"/>
      <c r="C205" s="430"/>
      <c r="D205" s="431"/>
      <c r="E205" s="805"/>
      <c r="F205" s="525"/>
    </row>
    <row r="206" spans="1:6" ht="16.5" customHeight="1">
      <c r="A206" s="432"/>
      <c r="B206" s="433"/>
      <c r="C206" s="433"/>
      <c r="D206" s="434"/>
      <c r="E206" s="803"/>
      <c r="F206" s="526"/>
    </row>
    <row r="207" spans="1:6" ht="16.5" customHeight="1" thickBot="1">
      <c r="A207" s="435"/>
      <c r="B207" s="436"/>
      <c r="C207" s="436"/>
      <c r="D207" s="437"/>
      <c r="E207" s="804"/>
      <c r="F207" s="527"/>
    </row>
    <row r="208" spans="1:6" ht="16.5" customHeight="1" thickTop="1">
      <c r="A208" s="438"/>
      <c r="B208" s="439"/>
      <c r="C208" s="439"/>
      <c r="D208" s="440"/>
      <c r="E208" s="805"/>
      <c r="F208" s="528"/>
    </row>
    <row r="209" spans="1:6" ht="16.5" customHeight="1">
      <c r="A209" s="441"/>
      <c r="B209" s="442"/>
      <c r="C209" s="442"/>
      <c r="D209" s="443"/>
      <c r="E209" s="803"/>
      <c r="F209" s="529"/>
    </row>
    <row r="210" spans="1:6" ht="16.5" customHeight="1" thickBot="1">
      <c r="A210" s="444"/>
      <c r="B210" s="445"/>
      <c r="C210" s="445"/>
      <c r="D210" s="458"/>
      <c r="E210" s="804"/>
      <c r="F210" s="530"/>
    </row>
    <row r="211" spans="1:6" ht="16.5" customHeight="1" thickTop="1">
      <c r="A211" s="429"/>
      <c r="B211" s="430"/>
      <c r="C211" s="430"/>
      <c r="D211" s="431"/>
      <c r="E211" s="805"/>
      <c r="F211" s="525"/>
    </row>
    <row r="212" spans="1:6" ht="16.5" customHeight="1">
      <c r="A212" s="432"/>
      <c r="B212" s="433"/>
      <c r="C212" s="433"/>
      <c r="D212" s="434"/>
      <c r="E212" s="803"/>
      <c r="F212" s="526"/>
    </row>
    <row r="213" spans="1:6" ht="16.5" customHeight="1" thickBot="1">
      <c r="A213" s="435"/>
      <c r="B213" s="436"/>
      <c r="C213" s="436"/>
      <c r="D213" s="437"/>
      <c r="E213" s="804"/>
      <c r="F213" s="527"/>
    </row>
    <row r="214" spans="1:6" ht="16.5" customHeight="1" thickTop="1">
      <c r="A214" s="449"/>
      <c r="B214" s="450"/>
      <c r="C214" s="450"/>
      <c r="D214" s="459"/>
      <c r="E214" s="805"/>
      <c r="F214" s="531"/>
    </row>
    <row r="215" spans="1:6" ht="16.5" customHeight="1">
      <c r="A215" s="452"/>
      <c r="B215" s="453"/>
      <c r="C215" s="453"/>
      <c r="D215" s="454"/>
      <c r="E215" s="803"/>
      <c r="F215" s="532"/>
    </row>
    <row r="216" spans="1:6" ht="16.5" customHeight="1" thickBot="1">
      <c r="A216" s="455"/>
      <c r="B216" s="456"/>
      <c r="C216" s="456"/>
      <c r="D216" s="457"/>
      <c r="E216" s="804"/>
      <c r="F216" s="533"/>
    </row>
    <row r="217" spans="1:6" ht="16.5" customHeight="1" thickTop="1">
      <c r="A217" s="429"/>
      <c r="B217" s="430"/>
      <c r="C217" s="430"/>
      <c r="D217" s="431"/>
      <c r="E217" s="805"/>
      <c r="F217" s="525"/>
    </row>
    <row r="218" spans="1:6" ht="16.5" customHeight="1">
      <c r="A218" s="432"/>
      <c r="B218" s="433"/>
      <c r="C218" s="433"/>
      <c r="D218" s="434"/>
      <c r="E218" s="803"/>
      <c r="F218" s="526"/>
    </row>
    <row r="219" spans="1:6" ht="16.5" customHeight="1" thickBot="1">
      <c r="A219" s="435"/>
      <c r="B219" s="436"/>
      <c r="C219" s="436"/>
      <c r="D219" s="437"/>
      <c r="E219" s="804"/>
      <c r="F219" s="527"/>
    </row>
    <row r="220" spans="1:6" ht="16.5" customHeight="1" thickTop="1">
      <c r="A220" s="438"/>
      <c r="B220" s="439"/>
      <c r="C220" s="439"/>
      <c r="D220" s="440"/>
      <c r="E220" s="803"/>
      <c r="F220" s="528"/>
    </row>
    <row r="221" spans="1:6" ht="16.5" customHeight="1">
      <c r="A221" s="441"/>
      <c r="B221" s="442"/>
      <c r="C221" s="442"/>
      <c r="D221" s="443"/>
      <c r="E221" s="803"/>
      <c r="F221" s="529"/>
    </row>
    <row r="222" spans="1:6" ht="16.5" customHeight="1" thickBot="1">
      <c r="A222" s="444"/>
      <c r="B222" s="445"/>
      <c r="C222" s="445"/>
      <c r="D222" s="446"/>
      <c r="E222" s="804"/>
      <c r="F222" s="530"/>
    </row>
    <row r="223" spans="1:6" ht="16.5" customHeight="1" thickTop="1">
      <c r="A223" s="429"/>
      <c r="B223" s="430"/>
      <c r="C223" s="430"/>
      <c r="D223" s="447"/>
      <c r="E223" s="803"/>
      <c r="F223" s="525"/>
    </row>
    <row r="224" spans="1:6" ht="16.5" customHeight="1">
      <c r="A224" s="432"/>
      <c r="B224" s="433"/>
      <c r="C224" s="433"/>
      <c r="D224" s="434"/>
      <c r="E224" s="803"/>
      <c r="F224" s="526"/>
    </row>
    <row r="225" spans="1:6" ht="16.5" customHeight="1" thickBot="1">
      <c r="A225" s="435"/>
      <c r="B225" s="436"/>
      <c r="C225" s="436"/>
      <c r="D225" s="448"/>
      <c r="E225" s="804"/>
      <c r="F225" s="527"/>
    </row>
    <row r="226" spans="1:6" ht="16.5" customHeight="1" thickTop="1">
      <c r="A226" s="449"/>
      <c r="B226" s="450"/>
      <c r="C226" s="450"/>
      <c r="D226" s="451"/>
      <c r="E226" s="803"/>
      <c r="F226" s="531"/>
    </row>
    <row r="227" spans="1:6" ht="16.5" customHeight="1">
      <c r="A227" s="452"/>
      <c r="B227" s="453"/>
      <c r="C227" s="453"/>
      <c r="D227" s="454"/>
      <c r="E227" s="803"/>
      <c r="F227" s="532"/>
    </row>
    <row r="228" spans="1:6" ht="16.5" customHeight="1" thickBot="1">
      <c r="A228" s="455"/>
      <c r="B228" s="456"/>
      <c r="C228" s="456"/>
      <c r="D228" s="457"/>
      <c r="E228" s="804"/>
      <c r="F228" s="533"/>
    </row>
    <row r="229" spans="1:6" ht="16.5" customHeight="1" thickTop="1">
      <c r="A229" s="429"/>
      <c r="B229" s="430"/>
      <c r="C229" s="430"/>
      <c r="D229" s="431"/>
      <c r="E229" s="805"/>
      <c r="F229" s="525"/>
    </row>
    <row r="230" spans="1:6" ht="16.5" customHeight="1">
      <c r="A230" s="432"/>
      <c r="B230" s="433"/>
      <c r="C230" s="433"/>
      <c r="D230" s="434"/>
      <c r="E230" s="803"/>
      <c r="F230" s="526"/>
    </row>
    <row r="231" spans="1:6" ht="16.5" customHeight="1" thickBot="1">
      <c r="A231" s="435"/>
      <c r="B231" s="436"/>
      <c r="C231" s="436"/>
      <c r="D231" s="437"/>
      <c r="E231" s="804"/>
      <c r="F231" s="527"/>
    </row>
    <row r="232" spans="1:6" ht="16.5" customHeight="1" thickTop="1">
      <c r="A232" s="438"/>
      <c r="B232" s="439"/>
      <c r="C232" s="439"/>
      <c r="D232" s="440"/>
      <c r="E232" s="805"/>
      <c r="F232" s="528"/>
    </row>
    <row r="233" spans="1:6" ht="16.5" customHeight="1">
      <c r="A233" s="441"/>
      <c r="B233" s="442"/>
      <c r="C233" s="442"/>
      <c r="D233" s="443"/>
      <c r="E233" s="803"/>
      <c r="F233" s="529"/>
    </row>
    <row r="234" spans="1:6" ht="16.5" customHeight="1" thickBot="1">
      <c r="A234" s="444"/>
      <c r="B234" s="445"/>
      <c r="C234" s="445"/>
      <c r="D234" s="458"/>
      <c r="E234" s="804"/>
      <c r="F234" s="530"/>
    </row>
    <row r="235" spans="1:6" ht="16.5" customHeight="1" thickTop="1">
      <c r="A235" s="429"/>
      <c r="B235" s="430"/>
      <c r="C235" s="430"/>
      <c r="D235" s="431"/>
      <c r="E235" s="805"/>
      <c r="F235" s="525"/>
    </row>
    <row r="236" spans="1:6" ht="16.5" customHeight="1">
      <c r="A236" s="432"/>
      <c r="B236" s="433"/>
      <c r="C236" s="433"/>
      <c r="D236" s="434"/>
      <c r="E236" s="803"/>
      <c r="F236" s="526"/>
    </row>
    <row r="237" spans="1:6" ht="16.5" customHeight="1" thickBot="1">
      <c r="A237" s="435"/>
      <c r="B237" s="436"/>
      <c r="C237" s="436"/>
      <c r="D237" s="437"/>
      <c r="E237" s="804"/>
      <c r="F237" s="527"/>
    </row>
    <row r="238" spans="1:6" ht="16.5" customHeight="1" thickTop="1">
      <c r="A238" s="449"/>
      <c r="B238" s="450"/>
      <c r="C238" s="450"/>
      <c r="D238" s="459"/>
      <c r="E238" s="805"/>
      <c r="F238" s="531"/>
    </row>
    <row r="239" spans="1:6" ht="16.5" customHeight="1">
      <c r="A239" s="452"/>
      <c r="B239" s="453"/>
      <c r="C239" s="453"/>
      <c r="D239" s="454"/>
      <c r="E239" s="803"/>
      <c r="F239" s="532"/>
    </row>
    <row r="240" spans="1:6" ht="16.5" customHeight="1" thickBot="1">
      <c r="A240" s="455"/>
      <c r="B240" s="456"/>
      <c r="C240" s="456"/>
      <c r="D240" s="457"/>
      <c r="E240" s="804"/>
      <c r="F240" s="533"/>
    </row>
    <row r="241" ht="22.5" customHeight="1" thickTop="1"/>
    <row r="242" spans="1:7" ht="18" customHeight="1">
      <c r="A242" s="806"/>
      <c r="B242" s="806"/>
      <c r="C242" s="806"/>
      <c r="D242" s="806"/>
      <c r="E242" s="806"/>
      <c r="F242" s="806"/>
      <c r="G242" s="60"/>
    </row>
    <row r="243" spans="1:7" ht="18" customHeight="1">
      <c r="A243" s="60"/>
      <c r="B243" s="61"/>
      <c r="C243" s="60"/>
      <c r="D243" s="61"/>
      <c r="E243" s="60"/>
      <c r="F243" s="60"/>
      <c r="G243" s="60"/>
    </row>
    <row r="244" spans="1:7" ht="65.25" customHeight="1">
      <c r="A244" s="62"/>
      <c r="B244" s="62"/>
      <c r="C244" s="62"/>
      <c r="D244" s="62"/>
      <c r="E244" s="62"/>
      <c r="F244" s="62"/>
      <c r="G244" s="60"/>
    </row>
  </sheetData>
  <sheetProtection password="E574" sheet="1" objects="1" scenarios="1"/>
  <mergeCells count="146">
    <mergeCell ref="A1:A3"/>
    <mergeCell ref="B1:F1"/>
    <mergeCell ref="B2:F2"/>
    <mergeCell ref="B3:F3"/>
    <mergeCell ref="A5:F5"/>
    <mergeCell ref="A6:F6"/>
    <mergeCell ref="A7:A10"/>
    <mergeCell ref="A11:C11"/>
    <mergeCell ref="A12:B12"/>
    <mergeCell ref="E12:F12"/>
    <mergeCell ref="A13:D13"/>
    <mergeCell ref="E13:F13"/>
    <mergeCell ref="D14:F14"/>
    <mergeCell ref="D15:F15"/>
    <mergeCell ref="D16:F16"/>
    <mergeCell ref="D17:F17"/>
    <mergeCell ref="A18:B18"/>
    <mergeCell ref="C18:D18"/>
    <mergeCell ref="E18:F18"/>
    <mergeCell ref="A19:D19"/>
    <mergeCell ref="A25:B25"/>
    <mergeCell ref="A26:B26"/>
    <mergeCell ref="C26:E26"/>
    <mergeCell ref="C27:E28"/>
    <mergeCell ref="A30:F30"/>
    <mergeCell ref="A31:C31"/>
    <mergeCell ref="A32:F32"/>
    <mergeCell ref="A33:F33"/>
    <mergeCell ref="A34:F34"/>
    <mergeCell ref="A35:F35"/>
    <mergeCell ref="A36:B36"/>
    <mergeCell ref="C36:D36"/>
    <mergeCell ref="A37:B37"/>
    <mergeCell ref="C37:D37"/>
    <mergeCell ref="A39:F39"/>
    <mergeCell ref="A40:F40"/>
    <mergeCell ref="A41:B41"/>
    <mergeCell ref="C41:D41"/>
    <mergeCell ref="A42:B42"/>
    <mergeCell ref="C42:D42"/>
    <mergeCell ref="A44:F44"/>
    <mergeCell ref="C45:C46"/>
    <mergeCell ref="E45:E46"/>
    <mergeCell ref="F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A72:F72"/>
    <mergeCell ref="A85:F85"/>
    <mergeCell ref="E86:E88"/>
    <mergeCell ref="E89:E91"/>
    <mergeCell ref="A92:F92"/>
    <mergeCell ref="E93:E95"/>
    <mergeCell ref="A96:F96"/>
    <mergeCell ref="E97:E99"/>
    <mergeCell ref="A100:F100"/>
    <mergeCell ref="A101:B101"/>
    <mergeCell ref="D101:F101"/>
    <mergeCell ref="A102:B102"/>
    <mergeCell ref="A103:B103"/>
    <mergeCell ref="D103:F103"/>
    <mergeCell ref="A104:B104"/>
    <mergeCell ref="A106:C106"/>
    <mergeCell ref="D106:F106"/>
    <mergeCell ref="A107:C107"/>
    <mergeCell ref="A108:C108"/>
    <mergeCell ref="E109:F109"/>
    <mergeCell ref="B110:C114"/>
    <mergeCell ref="C115:D115"/>
    <mergeCell ref="A129:B129"/>
    <mergeCell ref="A131:D131"/>
    <mergeCell ref="C132:D132"/>
    <mergeCell ref="E132:F132"/>
    <mergeCell ref="C133:D133"/>
    <mergeCell ref="E133:F133"/>
    <mergeCell ref="A134:F134"/>
    <mergeCell ref="C136:C137"/>
    <mergeCell ref="E136:E137"/>
    <mergeCell ref="F136:F137"/>
    <mergeCell ref="A144:F144"/>
    <mergeCell ref="D145:F145"/>
    <mergeCell ref="D146:F147"/>
    <mergeCell ref="D148:F148"/>
    <mergeCell ref="D149:F149"/>
    <mergeCell ref="D150:F150"/>
    <mergeCell ref="D151:F151"/>
    <mergeCell ref="A152:B152"/>
    <mergeCell ref="B154:C154"/>
    <mergeCell ref="E154:F154"/>
    <mergeCell ref="A156:B156"/>
    <mergeCell ref="E156:F156"/>
    <mergeCell ref="A158:B158"/>
    <mergeCell ref="A159:B159"/>
    <mergeCell ref="A160:F161"/>
    <mergeCell ref="A162:F162"/>
    <mergeCell ref="A163:F163"/>
    <mergeCell ref="A164:F164"/>
    <mergeCell ref="A165:F165"/>
    <mergeCell ref="D166:F166"/>
    <mergeCell ref="A168:F168"/>
    <mergeCell ref="A169:B169"/>
    <mergeCell ref="C169:F169"/>
    <mergeCell ref="A170:F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3:B183"/>
    <mergeCell ref="A184:B184"/>
    <mergeCell ref="A186:F186"/>
    <mergeCell ref="A187:F187"/>
    <mergeCell ref="A189:F189"/>
    <mergeCell ref="C190:C191"/>
    <mergeCell ref="E190:E191"/>
    <mergeCell ref="F190:F191"/>
    <mergeCell ref="A192:F192"/>
    <mergeCell ref="E226:E228"/>
    <mergeCell ref="E193:E195"/>
    <mergeCell ref="E196:E198"/>
    <mergeCell ref="E199:E201"/>
    <mergeCell ref="E202:E204"/>
    <mergeCell ref="E205:E207"/>
    <mergeCell ref="E208:E210"/>
    <mergeCell ref="E229:E231"/>
    <mergeCell ref="E232:E234"/>
    <mergeCell ref="E235:E237"/>
    <mergeCell ref="E238:E240"/>
    <mergeCell ref="A242:F242"/>
    <mergeCell ref="E211:E213"/>
    <mergeCell ref="E214:E216"/>
    <mergeCell ref="E217:E219"/>
    <mergeCell ref="E220:E222"/>
    <mergeCell ref="E223:E2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PageLayoutView="0" workbookViewId="0" topLeftCell="A1">
      <selection activeCell="H17" sqref="H17"/>
    </sheetView>
  </sheetViews>
  <sheetFormatPr defaultColWidth="14.7109375" defaultRowHeight="18" customHeight="1"/>
  <cols>
    <col min="1" max="1" width="23.140625" style="9" customWidth="1"/>
    <col min="2" max="2" width="15.00390625" style="87" customWidth="1"/>
    <col min="3" max="3" width="15.00390625" style="9" customWidth="1"/>
    <col min="4" max="4" width="12.7109375" style="87" customWidth="1"/>
    <col min="5" max="5" width="17.57421875" style="9" customWidth="1"/>
    <col min="6" max="6" width="9.421875" style="9" customWidth="1"/>
    <col min="7" max="7" width="12.7109375" style="9" customWidth="1"/>
    <col min="8" max="8" width="16.7109375" style="9" customWidth="1"/>
    <col min="9" max="9" width="15.8515625" style="9" bestFit="1" customWidth="1"/>
    <col min="10" max="10" width="8.421875" style="9" customWidth="1"/>
    <col min="11" max="11" width="14.57421875" style="9" customWidth="1"/>
    <col min="12" max="16384" width="14.7109375" style="9" customWidth="1"/>
  </cols>
  <sheetData>
    <row r="1" spans="1:12" ht="18" customHeight="1">
      <c r="A1" s="773" t="s">
        <v>163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132"/>
    </row>
    <row r="2" spans="1:12" ht="15.75" customHeight="1">
      <c r="A2" s="774" t="s">
        <v>85</v>
      </c>
      <c r="B2" s="775"/>
      <c r="C2" s="776"/>
      <c r="D2" s="776"/>
      <c r="E2" s="777"/>
      <c r="F2" s="778" t="s">
        <v>86</v>
      </c>
      <c r="G2" s="779"/>
      <c r="H2" s="780"/>
      <c r="I2" s="355"/>
      <c r="J2" s="781" t="s">
        <v>87</v>
      </c>
      <c r="K2" s="782"/>
      <c r="L2" s="132"/>
    </row>
    <row r="3" spans="1:11" ht="15.75" customHeight="1">
      <c r="A3" s="765" t="s">
        <v>125</v>
      </c>
      <c r="B3" s="766"/>
      <c r="C3" s="753"/>
      <c r="D3" s="753"/>
      <c r="E3" s="754"/>
      <c r="F3" s="767"/>
      <c r="G3" s="768"/>
      <c r="H3" s="769"/>
      <c r="I3" s="362"/>
      <c r="J3" s="363"/>
      <c r="K3" s="364">
        <f>SUM(I2)</f>
        <v>0</v>
      </c>
    </row>
    <row r="4" spans="1:11" s="132" customFormat="1" ht="15.75" customHeight="1">
      <c r="A4" s="765" t="s">
        <v>144</v>
      </c>
      <c r="B4" s="766"/>
      <c r="C4" s="753"/>
      <c r="D4" s="753"/>
      <c r="E4" s="754"/>
      <c r="F4" s="359"/>
      <c r="G4" s="360"/>
      <c r="H4" s="361"/>
      <c r="I4" s="368"/>
      <c r="J4" s="369"/>
      <c r="K4" s="389"/>
    </row>
    <row r="5" spans="1:11" s="132" customFormat="1" ht="15.75" customHeight="1">
      <c r="A5" s="765" t="s">
        <v>145</v>
      </c>
      <c r="B5" s="766"/>
      <c r="C5" s="753"/>
      <c r="D5" s="753"/>
      <c r="E5" s="754"/>
      <c r="F5" s="359"/>
      <c r="G5" s="360"/>
      <c r="H5" s="361"/>
      <c r="I5" s="368"/>
      <c r="J5" s="369"/>
      <c r="K5" s="389"/>
    </row>
    <row r="6" spans="1:12" ht="15.75" customHeight="1">
      <c r="A6" s="751" t="s">
        <v>88</v>
      </c>
      <c r="B6" s="752"/>
      <c r="C6" s="753"/>
      <c r="D6" s="753"/>
      <c r="E6" s="754"/>
      <c r="F6" s="767" t="s">
        <v>123</v>
      </c>
      <c r="G6" s="768"/>
      <c r="H6" s="769"/>
      <c r="I6" s="399"/>
      <c r="J6" s="371">
        <f>F12*G12</f>
        <v>0</v>
      </c>
      <c r="K6" s="370">
        <f>SUM(I6*J6)</f>
        <v>0</v>
      </c>
      <c r="L6" s="132"/>
    </row>
    <row r="7" spans="1:12" ht="15.75" customHeight="1">
      <c r="A7" s="751" t="s">
        <v>67</v>
      </c>
      <c r="B7" s="752"/>
      <c r="C7" s="753"/>
      <c r="D7" s="753"/>
      <c r="E7" s="754"/>
      <c r="F7" s="1016" t="s">
        <v>168</v>
      </c>
      <c r="G7" s="1017"/>
      <c r="H7" s="1018"/>
      <c r="I7" s="365">
        <f>ROUNDUP($I$6/2,0)</f>
        <v>0</v>
      </c>
      <c r="J7" s="366" t="s">
        <v>41</v>
      </c>
      <c r="K7" s="367">
        <f>SUM(K3:K6)</f>
        <v>0</v>
      </c>
      <c r="L7" s="132"/>
    </row>
    <row r="8" spans="1:12" ht="15.75" customHeight="1">
      <c r="A8" s="758" t="s">
        <v>129</v>
      </c>
      <c r="B8" s="759"/>
      <c r="C8" s="760"/>
      <c r="D8" s="760"/>
      <c r="E8" s="761"/>
      <c r="F8" s="778"/>
      <c r="G8" s="779"/>
      <c r="H8" s="779"/>
      <c r="I8" s="394"/>
      <c r="J8" s="147"/>
      <c r="K8" s="147"/>
      <c r="L8" s="132"/>
    </row>
    <row r="9" spans="1:12" ht="18" customHeight="1">
      <c r="A9" s="358"/>
      <c r="B9" s="148"/>
      <c r="C9" s="148"/>
      <c r="D9" s="148"/>
      <c r="E9" s="149"/>
      <c r="F9" s="149"/>
      <c r="G9" s="150"/>
      <c r="H9" s="151"/>
      <c r="I9" s="148"/>
      <c r="J9" s="148"/>
      <c r="K9" s="152"/>
      <c r="L9" s="132"/>
    </row>
    <row r="10" spans="1:12" ht="18" customHeight="1">
      <c r="A10" s="723" t="s">
        <v>166</v>
      </c>
      <c r="B10" s="723"/>
      <c r="C10" s="723"/>
      <c r="D10" s="723"/>
      <c r="E10" s="723"/>
      <c r="F10" s="723"/>
      <c r="G10" s="723"/>
      <c r="H10" s="723"/>
      <c r="I10" s="723"/>
      <c r="J10" s="538"/>
      <c r="K10" s="152"/>
      <c r="L10" s="132"/>
    </row>
    <row r="11" spans="1:12" ht="15.75" customHeight="1">
      <c r="A11" s="372"/>
      <c r="B11" s="373"/>
      <c r="C11" s="373"/>
      <c r="D11" s="373"/>
      <c r="E11" s="374"/>
      <c r="F11" s="397" t="s">
        <v>130</v>
      </c>
      <c r="G11" s="154" t="s">
        <v>89</v>
      </c>
      <c r="H11" s="154"/>
      <c r="I11" s="149"/>
      <c r="J11" s="149"/>
      <c r="K11" s="152"/>
      <c r="L11" s="132"/>
    </row>
    <row r="12" spans="1:12" ht="15.75" customHeight="1">
      <c r="A12" s="742" t="s">
        <v>155</v>
      </c>
      <c r="B12" s="743"/>
      <c r="C12" s="743"/>
      <c r="D12" s="743"/>
      <c r="E12" s="744"/>
      <c r="F12" s="200">
        <v>3</v>
      </c>
      <c r="G12" s="234">
        <f>IF(ISNUMBER(C6),6,0)+IF(ISNUMBER(C3),8,0)+IF(ISNUMBER(C4),8,0)+IF(ISNUMBER(C5),8,0)</f>
        <v>0</v>
      </c>
      <c r="H12" s="376">
        <f>SUM(F12*G12*I6)</f>
        <v>0</v>
      </c>
      <c r="I12" s="148"/>
      <c r="J12" s="148"/>
      <c r="K12" s="152"/>
      <c r="L12" s="132"/>
    </row>
    <row r="13" spans="1:12" ht="15.75" customHeight="1">
      <c r="A13" s="739" t="s">
        <v>90</v>
      </c>
      <c r="B13" s="740"/>
      <c r="C13" s="740"/>
      <c r="D13" s="740"/>
      <c r="E13" s="740"/>
      <c r="F13" s="740"/>
      <c r="G13" s="741"/>
      <c r="H13" s="377">
        <f>SUM(I2)</f>
        <v>0</v>
      </c>
      <c r="I13" s="148"/>
      <c r="J13" s="175"/>
      <c r="K13" s="152"/>
      <c r="L13" s="132"/>
    </row>
    <row r="14" spans="1:12" ht="15.75" customHeight="1">
      <c r="A14" s="742" t="s">
        <v>91</v>
      </c>
      <c r="B14" s="743"/>
      <c r="C14" s="743"/>
      <c r="D14" s="743"/>
      <c r="E14" s="743"/>
      <c r="F14" s="743"/>
      <c r="G14" s="744"/>
      <c r="H14" s="375">
        <f>SUM(H12:H13)</f>
        <v>0</v>
      </c>
      <c r="I14" s="155"/>
      <c r="J14" s="156"/>
      <c r="K14" s="152"/>
      <c r="L14" s="132"/>
    </row>
    <row r="15" spans="1:12" ht="15.75" customHeight="1">
      <c r="A15" s="1003" t="s">
        <v>131</v>
      </c>
      <c r="B15" s="1004"/>
      <c r="C15" s="1004"/>
      <c r="D15" s="1004"/>
      <c r="E15" s="1004"/>
      <c r="F15" s="1005"/>
      <c r="G15" s="378">
        <v>0.25</v>
      </c>
      <c r="H15" s="379">
        <f>SUM(H14*G15)</f>
        <v>0</v>
      </c>
      <c r="I15" s="155"/>
      <c r="J15" s="156"/>
      <c r="K15" s="152"/>
      <c r="L15" s="132"/>
    </row>
    <row r="16" spans="1:12" ht="15.75" customHeight="1" thickBot="1">
      <c r="A16" s="1007" t="s">
        <v>137</v>
      </c>
      <c r="B16" s="1008"/>
      <c r="C16" s="1008"/>
      <c r="D16" s="1008"/>
      <c r="E16" s="1008"/>
      <c r="F16" s="1009"/>
      <c r="G16" s="702">
        <v>0.6</v>
      </c>
      <c r="H16" s="703">
        <f>SUM(H15*G16)</f>
        <v>0</v>
      </c>
      <c r="I16" s="155"/>
      <c r="J16" s="156"/>
      <c r="K16" s="152"/>
      <c r="L16" s="132"/>
    </row>
    <row r="17" spans="1:12" s="58" customFormat="1" ht="15.75" customHeight="1" thickBot="1">
      <c r="A17" s="770" t="s">
        <v>180</v>
      </c>
      <c r="B17" s="771"/>
      <c r="C17" s="771"/>
      <c r="D17" s="771"/>
      <c r="E17" s="771"/>
      <c r="F17" s="771"/>
      <c r="G17" s="772"/>
      <c r="H17" s="1046"/>
      <c r="I17" s="701"/>
      <c r="J17" s="701"/>
      <c r="K17" s="701"/>
      <c r="L17" s="701"/>
    </row>
    <row r="18" spans="1:12" ht="18" customHeight="1">
      <c r="A18" s="149"/>
      <c r="B18" s="149"/>
      <c r="C18" s="149"/>
      <c r="D18" s="149"/>
      <c r="E18" s="149"/>
      <c r="F18" s="149"/>
      <c r="G18" s="330"/>
      <c r="H18" s="159"/>
      <c r="I18" s="155"/>
      <c r="J18" s="156"/>
      <c r="K18" s="152"/>
      <c r="L18" s="132"/>
    </row>
    <row r="19" spans="1:12" ht="18" customHeight="1">
      <c r="A19" s="329"/>
      <c r="B19" s="329"/>
      <c r="C19" s="329"/>
      <c r="D19" s="329"/>
      <c r="E19" s="329"/>
      <c r="F19" s="329"/>
      <c r="G19" s="329"/>
      <c r="H19" s="329"/>
      <c r="I19" s="329"/>
      <c r="J19" s="329"/>
      <c r="K19" s="152"/>
      <c r="L19" s="132"/>
    </row>
    <row r="20" spans="1:12" ht="18" customHeight="1">
      <c r="A20" s="723" t="s">
        <v>132</v>
      </c>
      <c r="B20" s="723"/>
      <c r="C20" s="723"/>
      <c r="D20" s="723"/>
      <c r="E20" s="723"/>
      <c r="F20" s="723"/>
      <c r="G20" s="723"/>
      <c r="H20" s="723"/>
      <c r="I20" s="723"/>
      <c r="J20" s="723"/>
      <c r="K20" s="152"/>
      <c r="L20" s="132"/>
    </row>
    <row r="21" spans="1:12" ht="15">
      <c r="A21" s="148"/>
      <c r="B21" s="724" t="s">
        <v>91</v>
      </c>
      <c r="C21" s="725"/>
      <c r="D21" s="725"/>
      <c r="E21" s="390">
        <f>SUM(K7)</f>
        <v>0</v>
      </c>
      <c r="F21" s="153"/>
      <c r="G21" s="1010"/>
      <c r="H21" s="1011"/>
      <c r="I21" s="1011"/>
      <c r="J21" s="1011"/>
      <c r="K21" s="1011"/>
      <c r="L21" s="132"/>
    </row>
    <row r="22" spans="1:12" ht="30" customHeight="1">
      <c r="A22" s="161"/>
      <c r="B22" s="162" t="s">
        <v>126</v>
      </c>
      <c r="C22" s="162" t="s">
        <v>92</v>
      </c>
      <c r="D22" s="163" t="s">
        <v>93</v>
      </c>
      <c r="E22" s="164" t="s">
        <v>94</v>
      </c>
      <c r="F22" s="203"/>
      <c r="G22" s="150"/>
      <c r="H22" s="149"/>
      <c r="I22" s="149"/>
      <c r="J22" s="149"/>
      <c r="K22" s="152"/>
      <c r="L22" s="132"/>
    </row>
    <row r="23" spans="1:12" ht="18" customHeight="1">
      <c r="A23" s="539" t="s">
        <v>133</v>
      </c>
      <c r="B23" s="382">
        <f>ROUNDDOWN($I$6/2,0)</f>
        <v>0</v>
      </c>
      <c r="C23" s="392">
        <v>0</v>
      </c>
      <c r="D23" s="385">
        <f>SUM(B23*C23)</f>
        <v>0</v>
      </c>
      <c r="E23" s="387">
        <f>SUM(E21)</f>
        <v>0</v>
      </c>
      <c r="F23" s="204"/>
      <c r="G23" s="202"/>
      <c r="H23" s="166"/>
      <c r="I23" s="149"/>
      <c r="J23" s="149"/>
      <c r="K23" s="152"/>
      <c r="L23" s="132"/>
    </row>
    <row r="24" spans="1:12" ht="18" customHeight="1">
      <c r="A24" s="541" t="s">
        <v>115</v>
      </c>
      <c r="B24" s="383">
        <f>ROUNDDOWN(I7/2,0)</f>
        <v>0</v>
      </c>
      <c r="C24" s="393">
        <v>0</v>
      </c>
      <c r="D24" s="386">
        <f aca="true" t="shared" si="0" ref="D24:D33">SUM(B24*C24)</f>
        <v>0</v>
      </c>
      <c r="E24" s="388">
        <f>SUM(E23-D24)</f>
        <v>0</v>
      </c>
      <c r="F24" s="356">
        <f>IF(_XLL.EST.PAIR(I6),B23/2,(B23+1)/2)</f>
        <v>0</v>
      </c>
      <c r="G24" s="167"/>
      <c r="H24" s="167"/>
      <c r="I24" s="167"/>
      <c r="J24" s="149"/>
      <c r="K24" s="152"/>
      <c r="L24" s="132"/>
    </row>
    <row r="25" spans="1:12" ht="18" customHeight="1">
      <c r="A25" s="541" t="s">
        <v>96</v>
      </c>
      <c r="B25" s="383">
        <f>IF(F25&gt;=128,F25-128,IF(F25&gt;=64,F25-"64",IF(F25&gt;=32,F25-"32",IF(F25&gt;=16,F25-16,0))))</f>
        <v>0</v>
      </c>
      <c r="C25" s="667">
        <v>0</v>
      </c>
      <c r="D25" s="386">
        <f t="shared" si="0"/>
        <v>0</v>
      </c>
      <c r="E25" s="388">
        <f>SUM(E24-D25)</f>
        <v>0</v>
      </c>
      <c r="F25" s="357">
        <f>ROUNDUP(F24,0)</f>
        <v>0</v>
      </c>
      <c r="G25" s="168"/>
      <c r="H25" s="168"/>
      <c r="I25" s="169"/>
      <c r="J25" s="330"/>
      <c r="K25" s="330"/>
      <c r="L25" s="132"/>
    </row>
    <row r="26" spans="1:12" ht="18" customHeight="1">
      <c r="A26" s="541" t="s">
        <v>97</v>
      </c>
      <c r="B26" s="383">
        <f>IF(F25-B25=128,128/2,0)</f>
        <v>0</v>
      </c>
      <c r="C26" s="667">
        <v>0</v>
      </c>
      <c r="D26" s="386">
        <f t="shared" si="0"/>
        <v>0</v>
      </c>
      <c r="E26" s="388">
        <f aca="true" t="shared" si="1" ref="E26:E32">SUM(E25-D26)</f>
        <v>0</v>
      </c>
      <c r="F26" s="205"/>
      <c r="G26" s="168"/>
      <c r="H26" s="168"/>
      <c r="I26" s="169"/>
      <c r="J26" s="330"/>
      <c r="K26" s="330"/>
      <c r="L26" s="132"/>
    </row>
    <row r="27" spans="1:12" ht="18" customHeight="1">
      <c r="A27" s="541" t="s">
        <v>98</v>
      </c>
      <c r="B27" s="383">
        <f>IF(F25-B25=64,32,IF(B26=64,B26/2,0))</f>
        <v>0</v>
      </c>
      <c r="C27" s="667">
        <v>0</v>
      </c>
      <c r="D27" s="386">
        <f t="shared" si="0"/>
        <v>0</v>
      </c>
      <c r="E27" s="388">
        <f t="shared" si="1"/>
        <v>0</v>
      </c>
      <c r="F27" s="205"/>
      <c r="G27" s="330"/>
      <c r="H27" s="330"/>
      <c r="I27" s="330"/>
      <c r="J27" s="330"/>
      <c r="K27" s="330"/>
      <c r="L27" s="132"/>
    </row>
    <row r="28" spans="1:11" s="132" customFormat="1" ht="18" customHeight="1">
      <c r="A28" s="542" t="s">
        <v>99</v>
      </c>
      <c r="B28" s="383">
        <f>IF(F25-B25=32,16,IF(B27=32,B27/2,0))</f>
        <v>0</v>
      </c>
      <c r="C28" s="667">
        <v>0</v>
      </c>
      <c r="D28" s="386">
        <f t="shared" si="0"/>
        <v>0</v>
      </c>
      <c r="E28" s="388">
        <f t="shared" si="1"/>
        <v>0</v>
      </c>
      <c r="F28" s="205"/>
      <c r="G28" s="330"/>
      <c r="H28" s="330"/>
      <c r="I28" s="330"/>
      <c r="J28" s="330"/>
      <c r="K28" s="330"/>
    </row>
    <row r="29" spans="1:12" ht="18" customHeight="1">
      <c r="A29" s="542" t="s">
        <v>100</v>
      </c>
      <c r="B29" s="383">
        <f>IF(F25-B25=16,8,IF(B28=16,B28/2,0))</f>
        <v>0</v>
      </c>
      <c r="C29" s="668">
        <v>0</v>
      </c>
      <c r="D29" s="386">
        <f t="shared" si="0"/>
        <v>0</v>
      </c>
      <c r="E29" s="388">
        <f t="shared" si="1"/>
        <v>0</v>
      </c>
      <c r="F29" s="205"/>
      <c r="G29" s="150"/>
      <c r="H29" s="149"/>
      <c r="I29" s="149"/>
      <c r="J29" s="149"/>
      <c r="K29" s="152"/>
      <c r="L29" s="132"/>
    </row>
    <row r="30" spans="1:12" ht="18" customHeight="1">
      <c r="A30" s="542" t="s">
        <v>127</v>
      </c>
      <c r="B30" s="383">
        <f>IF(F25-B23=8,4,IF(B29=8,B29/2,0))</f>
        <v>0</v>
      </c>
      <c r="C30" s="667">
        <v>0</v>
      </c>
      <c r="D30" s="386">
        <f t="shared" si="0"/>
        <v>0</v>
      </c>
      <c r="E30" s="388">
        <f t="shared" si="1"/>
        <v>0</v>
      </c>
      <c r="F30" s="205"/>
      <c r="G30" s="150"/>
      <c r="H30" s="149"/>
      <c r="I30" s="149"/>
      <c r="J30" s="149"/>
      <c r="K30" s="152"/>
      <c r="L30" s="132"/>
    </row>
    <row r="31" spans="1:12" ht="18" customHeight="1">
      <c r="A31" s="542" t="s">
        <v>134</v>
      </c>
      <c r="B31" s="383">
        <v>2</v>
      </c>
      <c r="C31" s="667">
        <v>0</v>
      </c>
      <c r="D31" s="386">
        <f t="shared" si="0"/>
        <v>0</v>
      </c>
      <c r="E31" s="388">
        <f t="shared" si="1"/>
        <v>0</v>
      </c>
      <c r="F31" s="205"/>
      <c r="G31" s="727"/>
      <c r="H31" s="727"/>
      <c r="I31" s="176"/>
      <c r="J31" s="177"/>
      <c r="K31" s="178"/>
      <c r="L31" s="132"/>
    </row>
    <row r="32" spans="1:12" ht="18" customHeight="1">
      <c r="A32" s="543" t="s">
        <v>128</v>
      </c>
      <c r="B32" s="383">
        <v>1</v>
      </c>
      <c r="C32" s="667">
        <v>0</v>
      </c>
      <c r="D32" s="386">
        <f t="shared" si="0"/>
        <v>0</v>
      </c>
      <c r="E32" s="388">
        <f t="shared" si="1"/>
        <v>0</v>
      </c>
      <c r="F32" s="205"/>
      <c r="G32" s="728" t="s">
        <v>139</v>
      </c>
      <c r="H32" s="729"/>
      <c r="I32" s="1019">
        <f>SUM(C33)</f>
        <v>0</v>
      </c>
      <c r="J32" s="734" t="s">
        <v>135</v>
      </c>
      <c r="K32" s="1013">
        <f>SUM(H15)</f>
        <v>0</v>
      </c>
      <c r="L32" s="132"/>
    </row>
    <row r="33" spans="1:12" ht="18" customHeight="1">
      <c r="A33" s="540" t="s">
        <v>84</v>
      </c>
      <c r="B33" s="391">
        <v>1</v>
      </c>
      <c r="C33" s="384">
        <f>SUM(E32)</f>
        <v>0</v>
      </c>
      <c r="D33" s="380">
        <f t="shared" si="0"/>
        <v>0</v>
      </c>
      <c r="E33" s="381">
        <f>SUM(E32-D33)</f>
        <v>0</v>
      </c>
      <c r="F33" s="205"/>
      <c r="G33" s="730"/>
      <c r="H33" s="731"/>
      <c r="I33" s="1020"/>
      <c r="J33" s="735"/>
      <c r="K33" s="1014"/>
      <c r="L33" s="132"/>
    </row>
    <row r="34" spans="1:12" ht="18" customHeight="1">
      <c r="A34" s="1015"/>
      <c r="B34" s="1015"/>
      <c r="C34" s="1015"/>
      <c r="D34" s="239">
        <f>SUM(D23:D33)</f>
        <v>0</v>
      </c>
      <c r="E34" s="171"/>
      <c r="F34" s="172"/>
      <c r="G34" s="717"/>
      <c r="H34" s="718"/>
      <c r="I34" s="718"/>
      <c r="J34" s="718"/>
      <c r="K34" s="718"/>
      <c r="L34" s="132"/>
    </row>
    <row r="35" spans="1:12" ht="18" customHeight="1">
      <c r="A35" s="700" t="s">
        <v>141</v>
      </c>
      <c r="B35" s="1012" t="str">
        <f>IF(F12=3,"TRIPLETTES : 3 chèques de : ",IF(F12=2,"DOUBLETTES : 2 chèques de : ",IF(F12=1,"INDIVIDUEL : 1 chèque de : ","")))</f>
        <v>TRIPLETTES : 3 chèques de : </v>
      </c>
      <c r="C35" s="1012"/>
      <c r="D35" s="704">
        <f>IF(F12=3,(C33)/3,IF(F12=2,(C33)/2,IF(F12=1,(C33)/1,0)))</f>
        <v>0</v>
      </c>
      <c r="E35" s="171"/>
      <c r="F35" s="207">
        <f>IF(I32&lt;0.25*D34,0,1)</f>
        <v>1</v>
      </c>
      <c r="G35" s="208" t="s">
        <v>184</v>
      </c>
      <c r="H35" s="240">
        <f>SUM(C33)</f>
        <v>0</v>
      </c>
      <c r="I35" s="241" t="e">
        <f>SUM(H35/D34)</f>
        <v>#DIV/0!</v>
      </c>
      <c r="J35" s="720" t="str">
        <f>IF(F35=0,"Répartition correcte","Répartition incorrecte")</f>
        <v>Répartition incorrecte</v>
      </c>
      <c r="K35" s="720"/>
      <c r="L35" s="132"/>
    </row>
    <row r="36" spans="1:12" ht="18" customHeight="1">
      <c r="A36" s="713" t="s">
        <v>142</v>
      </c>
      <c r="B36" s="1006" t="str">
        <f>IF(F12=3,"TRIPLETTES : 3 chèques de : ",IF(F12=2,"DOUBLETTES : 2 chèques de : ",IF(F12=1,"INDIVIDUEL : 1 chèque de : ","")))</f>
        <v>TRIPLETTES : 3 chèques de : </v>
      </c>
      <c r="C36" s="1006"/>
      <c r="D36" s="705">
        <f>IF(F12=3,C32/3,IF(F12=2,C32/2,IF(F12=1,C32/1,0)))</f>
        <v>0</v>
      </c>
      <c r="E36" s="173"/>
      <c r="F36" s="207">
        <f>IF(H36&gt;=0.6*H35,0,1)</f>
        <v>0</v>
      </c>
      <c r="G36" s="209" t="s">
        <v>185</v>
      </c>
      <c r="H36" s="242">
        <f>SUM(C32)</f>
        <v>0</v>
      </c>
      <c r="I36" s="243" t="e">
        <f>SUM(H36/H35)</f>
        <v>#DIV/0!</v>
      </c>
      <c r="J36" s="720" t="str">
        <f>IF(F36=0,"Répartition correcte","Répartition incorrecte")</f>
        <v>Répartition correcte</v>
      </c>
      <c r="K36" s="720"/>
      <c r="L36" s="132"/>
    </row>
    <row r="37" spans="1:11" s="132" customFormat="1" ht="18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</row>
    <row r="38" spans="1:11" s="132" customFormat="1" ht="18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</row>
    <row r="39" spans="1:11" s="132" customFormat="1" ht="18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</row>
    <row r="40" spans="1:11" s="132" customFormat="1" ht="18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</row>
    <row r="41" spans="1:11" s="132" customFormat="1" ht="18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</row>
    <row r="42" spans="1:11" s="132" customFormat="1" ht="18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1:11" s="132" customFormat="1" ht="18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1" ht="18" customHeight="1">
      <c r="A44"/>
      <c r="B44"/>
      <c r="C44"/>
      <c r="D44"/>
      <c r="E44"/>
      <c r="F44"/>
      <c r="G44"/>
      <c r="H44"/>
      <c r="I44"/>
      <c r="J44"/>
      <c r="K44"/>
    </row>
  </sheetData>
  <sheetProtection password="E574" sheet="1" objects="1"/>
  <mergeCells count="42">
    <mergeCell ref="G32:H33"/>
    <mergeCell ref="A8:B8"/>
    <mergeCell ref="A6:B6"/>
    <mergeCell ref="F3:H3"/>
    <mergeCell ref="A3:B3"/>
    <mergeCell ref="A4:B4"/>
    <mergeCell ref="J35:K35"/>
    <mergeCell ref="I32:I33"/>
    <mergeCell ref="G34:K34"/>
    <mergeCell ref="C4:E4"/>
    <mergeCell ref="A10:I10"/>
    <mergeCell ref="A13:G13"/>
    <mergeCell ref="F8:H8"/>
    <mergeCell ref="C8:E8"/>
    <mergeCell ref="A1:K1"/>
    <mergeCell ref="A2:B2"/>
    <mergeCell ref="C2:E2"/>
    <mergeCell ref="F2:H2"/>
    <mergeCell ref="J2:K2"/>
    <mergeCell ref="A7:B7"/>
    <mergeCell ref="C3:E3"/>
    <mergeCell ref="C5:E5"/>
    <mergeCell ref="J32:J33"/>
    <mergeCell ref="G21:K21"/>
    <mergeCell ref="A5:B5"/>
    <mergeCell ref="B35:C35"/>
    <mergeCell ref="K32:K33"/>
    <mergeCell ref="C6:E6"/>
    <mergeCell ref="A34:C34"/>
    <mergeCell ref="B21:D21"/>
    <mergeCell ref="C7:E7"/>
    <mergeCell ref="F7:H7"/>
    <mergeCell ref="A12:E12"/>
    <mergeCell ref="A15:F15"/>
    <mergeCell ref="F6:H6"/>
    <mergeCell ref="J36:K36"/>
    <mergeCell ref="G31:H31"/>
    <mergeCell ref="A14:G14"/>
    <mergeCell ref="B36:C36"/>
    <mergeCell ref="A17:G17"/>
    <mergeCell ref="A20:J20"/>
    <mergeCell ref="A16:F16"/>
  </mergeCells>
  <conditionalFormatting sqref="I34">
    <cfRule type="expression" priority="64" dxfId="131" stopIfTrue="1">
      <formula>$G$32=0</formula>
    </cfRule>
    <cfRule type="expression" priority="65" dxfId="132" stopIfTrue="1">
      <formula>$G$32=1</formula>
    </cfRule>
  </conditionalFormatting>
  <conditionalFormatting sqref="J35:K35">
    <cfRule type="containsText" priority="28" dxfId="130" operator="containsText" stopIfTrue="1" text="Répartition incorrecte">
      <formula>NOT(ISERROR(SEARCH("Répartition incorrecte",J35)))</formula>
    </cfRule>
    <cfRule type="containsText" priority="30" dxfId="135" operator="containsText" stopIfTrue="1" text="Répartition correcte">
      <formula>NOT(ISERROR(SEARCH("Répartition correcte",J35)))</formula>
    </cfRule>
    <cfRule type="containsText" priority="47" dxfId="29" operator="containsText" text="Répartition incorrecte">
      <formula>NOT(ISERROR(SEARCH("Répartition incorrecte",J35)))</formula>
    </cfRule>
    <cfRule type="containsText" priority="48" dxfId="136" operator="containsText" text="Répartition correcte">
      <formula>NOT(ISERROR(SEARCH("Répartition correcte",J35)))</formula>
    </cfRule>
  </conditionalFormatting>
  <conditionalFormatting sqref="J36:K36">
    <cfRule type="containsText" priority="27" dxfId="130" operator="containsText" stopIfTrue="1" text="Répartition incorrecte">
      <formula>NOT(ISERROR(SEARCH("Répartition incorrecte",J36)))</formula>
    </cfRule>
    <cfRule type="containsText" priority="29" dxfId="135" operator="containsText" stopIfTrue="1" text="Répartition correcte">
      <formula>NOT(ISERROR(SEARCH("Répartition correcte",J36)))</formula>
    </cfRule>
    <cfRule type="containsText" priority="43" dxfId="29" operator="containsText" text="Répartition incorrecte">
      <formula>NOT(ISERROR(SEARCH("Répartition incorrecte",J36)))</formula>
    </cfRule>
    <cfRule type="containsText" priority="44" dxfId="29" operator="containsText" text="Répartition incorrecte">
      <formula>NOT(ISERROR(SEARCH("Répartition incorrecte",J36)))</formula>
    </cfRule>
    <cfRule type="containsText" priority="45" dxfId="136" operator="containsText" text="Répartition correcte">
      <formula>NOT(ISERROR(SEARCH("Répartition correcte",J36)))</formula>
    </cfRule>
    <cfRule type="containsText" priority="46" dxfId="137" operator="containsText" text="Répartition correcte">
      <formula>NOT(ISERROR(SEARCH("Répartition correcte",J36)))</formula>
    </cfRule>
  </conditionalFormatting>
  <conditionalFormatting sqref="H35">
    <cfRule type="cellIs" priority="38" dxfId="133" operator="greaterThanOrEqual">
      <formula>"H13"</formula>
    </cfRule>
    <cfRule type="cellIs" priority="39" dxfId="134" operator="greaterThan">
      <formula>"K29"</formula>
    </cfRule>
    <cfRule type="cellIs" priority="40" dxfId="133" operator="greaterThan">
      <formula>"K29"</formula>
    </cfRule>
    <cfRule type="cellIs" priority="42" dxfId="133" operator="greaterThan">
      <formula>"25%*D31"</formula>
    </cfRule>
  </conditionalFormatting>
  <conditionalFormatting sqref="I32:I33">
    <cfRule type="cellIs" priority="41" dxfId="131" operator="greaterThan">
      <formula>"K29"</formula>
    </cfRule>
  </conditionalFormatting>
  <conditionalFormatting sqref="C8:E8">
    <cfRule type="cellIs" priority="37" dxfId="130" operator="between" stopIfTrue="1">
      <formula>"A"</formula>
      <formula>"Z"</formula>
    </cfRule>
  </conditionalFormatting>
  <conditionalFormatting sqref="C7:E7">
    <cfRule type="cellIs" priority="36" dxfId="130" operator="between" stopIfTrue="1">
      <formula>"A"</formula>
      <formula>"Z"</formula>
    </cfRule>
  </conditionalFormatting>
  <conditionalFormatting sqref="C6:E6">
    <cfRule type="cellIs" priority="35" dxfId="130" operator="greaterThan" stopIfTrue="1">
      <formula>0</formula>
    </cfRule>
  </conditionalFormatting>
  <conditionalFormatting sqref="C5:E5">
    <cfRule type="cellIs" priority="34" dxfId="130" operator="greaterThan" stopIfTrue="1">
      <formula>0</formula>
    </cfRule>
  </conditionalFormatting>
  <conditionalFormatting sqref="C4:E4">
    <cfRule type="cellIs" priority="33" dxfId="130" operator="greaterThan" stopIfTrue="1">
      <formula>0</formula>
    </cfRule>
  </conditionalFormatting>
  <conditionalFormatting sqref="C3:E3">
    <cfRule type="cellIs" priority="32" dxfId="130" operator="greaterThan" stopIfTrue="1">
      <formula>0</formula>
    </cfRule>
  </conditionalFormatting>
  <conditionalFormatting sqref="C2:E2">
    <cfRule type="cellIs" priority="31" dxfId="130" operator="between" stopIfTrue="1">
      <formula>"A"</formula>
      <formula>"Z"</formula>
    </cfRule>
  </conditionalFormatting>
  <conditionalFormatting sqref="I35">
    <cfRule type="cellIs" priority="25" dxfId="130" operator="greaterThan" stopIfTrue="1">
      <formula>0.25</formula>
    </cfRule>
    <cfRule type="cellIs" priority="26" dxfId="135" operator="lessThan" stopIfTrue="1">
      <formula>0.25</formula>
    </cfRule>
  </conditionalFormatting>
  <conditionalFormatting sqref="I36">
    <cfRule type="cellIs" priority="21" dxfId="135" operator="between" stopIfTrue="1">
      <formula>0.6</formula>
      <formula>1</formula>
    </cfRule>
    <cfRule type="cellIs" priority="22" dxfId="130" operator="greaterThan" stopIfTrue="1">
      <formula>60</formula>
    </cfRule>
    <cfRule type="cellIs" priority="23" dxfId="130" operator="greaterThan" stopIfTrue="1">
      <formula>0.6</formula>
    </cfRule>
    <cfRule type="cellIs" priority="24" dxfId="130" operator="lessThan" stopIfTrue="1">
      <formula>0.6</formula>
    </cfRule>
  </conditionalFormatting>
  <conditionalFormatting sqref="C25">
    <cfRule type="expression" priority="19" dxfId="0" stopIfTrue="1">
      <formula>B25&gt;0</formula>
    </cfRule>
  </conditionalFormatting>
  <conditionalFormatting sqref="C26">
    <cfRule type="expression" priority="17" dxfId="0" stopIfTrue="1">
      <formula>B26&gt;0</formula>
    </cfRule>
  </conditionalFormatting>
  <conditionalFormatting sqref="C28">
    <cfRule type="expression" priority="16" dxfId="0" stopIfTrue="1">
      <formula>B28&gt;0</formula>
    </cfRule>
  </conditionalFormatting>
  <conditionalFormatting sqref="C27">
    <cfRule type="expression" priority="15" dxfId="0" stopIfTrue="1">
      <formula>B27&gt;0</formula>
    </cfRule>
  </conditionalFormatting>
  <conditionalFormatting sqref="C29">
    <cfRule type="expression" priority="14" dxfId="0" stopIfTrue="1">
      <formula>B29&gt;0</formula>
    </cfRule>
  </conditionalFormatting>
  <conditionalFormatting sqref="C30">
    <cfRule type="expression" priority="13" dxfId="0" stopIfTrue="1">
      <formula>B30&gt;0</formula>
    </cfRule>
  </conditionalFormatting>
  <conditionalFormatting sqref="C31">
    <cfRule type="expression" priority="12" dxfId="0" stopIfTrue="1">
      <formula>B31&gt;0</formula>
    </cfRule>
  </conditionalFormatting>
  <conditionalFormatting sqref="C32">
    <cfRule type="expression" priority="11" dxfId="0" stopIfTrue="1">
      <formula>B32&gt;0</formula>
    </cfRule>
  </conditionalFormatting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73" r:id="rId4"/>
  <headerFooter>
    <oddHeader>&amp;C&amp;"-,Gras"&amp;K0070C0NATIONAUX JEU PROVENCAL - ED -CADRAGE APRES 2ème PARTIE - PRIX VAINQUEURS ET FINALISTES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35.7109375" style="0" customWidth="1"/>
    <col min="2" max="3" width="21.7109375" style="0" customWidth="1"/>
    <col min="4" max="5" width="25.7109375" style="0" customWidth="1"/>
  </cols>
  <sheetData>
    <row r="1" spans="1:5" ht="23.25">
      <c r="A1" s="1021" t="s">
        <v>149</v>
      </c>
      <c r="B1" s="1021"/>
      <c r="C1" s="1021"/>
      <c r="D1" s="1021"/>
      <c r="E1" s="1021"/>
    </row>
    <row r="2" spans="1:5" ht="21.75" customHeight="1">
      <c r="A2" s="180" t="s">
        <v>104</v>
      </c>
      <c r="B2" s="793">
        <f>IF(' ED PARTIE PERDUE'!C2=0,"",' ED PARTIE PERDUE'!C2)</f>
      </c>
      <c r="C2" s="794"/>
      <c r="D2" s="795"/>
      <c r="E2" s="796"/>
    </row>
    <row r="3" spans="1:5" ht="21.75" customHeight="1">
      <c r="A3" s="181" t="s">
        <v>146</v>
      </c>
      <c r="B3" s="793">
        <f>IF(' ED PARTIE PERDUE'!C3=0,"",' ED PARTIE PERDUE'!C3)</f>
      </c>
      <c r="C3" s="794"/>
      <c r="D3" s="797"/>
      <c r="E3" s="798"/>
    </row>
    <row r="4" spans="1:5" s="131" customFormat="1" ht="21.75" customHeight="1">
      <c r="A4" s="181" t="s">
        <v>144</v>
      </c>
      <c r="B4" s="793">
        <f>IF(' ED PARTIE PERDUE'!C4=0,"",' ED PARTIE PERDUE'!C4)</f>
      </c>
      <c r="C4" s="801"/>
      <c r="D4" s="797"/>
      <c r="E4" s="798"/>
    </row>
    <row r="5" spans="1:5" s="131" customFormat="1" ht="21.75" customHeight="1">
      <c r="A5" s="181" t="s">
        <v>145</v>
      </c>
      <c r="B5" s="793">
        <f>IF(' ED PARTIE PERDUE'!C5=0,"",' ED PARTIE PERDUE'!C5)</f>
      </c>
      <c r="C5" s="801"/>
      <c r="D5" s="797"/>
      <c r="E5" s="798"/>
    </row>
    <row r="6" spans="1:5" ht="21.75" customHeight="1">
      <c r="A6" s="181" t="s">
        <v>88</v>
      </c>
      <c r="B6" s="793">
        <f>IF(' ED PARTIE PERDUE'!C6=0,"",' ED PARTIE PERDUE'!C6)</f>
      </c>
      <c r="C6" s="794"/>
      <c r="D6" s="797"/>
      <c r="E6" s="798"/>
    </row>
    <row r="7" spans="1:5" ht="21.75" customHeight="1">
      <c r="A7" s="182" t="s">
        <v>67</v>
      </c>
      <c r="B7" s="802">
        <f>IF(' ED PARTIE PERDUE'!C7=0,"",' ED PARTIE PERDUE'!C7)</f>
      </c>
      <c r="C7" s="794"/>
      <c r="D7" s="799"/>
      <c r="E7" s="800"/>
    </row>
    <row r="8" spans="1:5" ht="4.5" customHeight="1">
      <c r="A8" s="182"/>
      <c r="B8" s="183"/>
      <c r="C8" s="183"/>
      <c r="D8" s="194"/>
      <c r="E8" s="195"/>
    </row>
    <row r="9" spans="1:5" ht="24.75" customHeight="1">
      <c r="A9" s="183" t="s">
        <v>136</v>
      </c>
      <c r="B9" s="183" t="s">
        <v>106</v>
      </c>
      <c r="C9" s="183" t="s">
        <v>41</v>
      </c>
      <c r="D9" s="783" t="s">
        <v>131</v>
      </c>
      <c r="E9" s="784"/>
    </row>
    <row r="10" spans="1:5" ht="24.75" customHeight="1">
      <c r="A10" s="183">
        <f>SUM(' ED PARTIE PERDUE'!I6)</f>
        <v>0</v>
      </c>
      <c r="B10" s="292">
        <f>SUM(' ED PARTIE PERDUE'!J6)</f>
        <v>0</v>
      </c>
      <c r="C10" s="293">
        <f>SUM(' ED PARTIE PERDUE'!K6)</f>
        <v>0</v>
      </c>
      <c r="D10" s="785" t="s">
        <v>137</v>
      </c>
      <c r="E10" s="786"/>
    </row>
    <row r="11" spans="1:5" ht="24.75" customHeight="1">
      <c r="A11" s="183" t="s">
        <v>107</v>
      </c>
      <c r="B11" s="787">
        <f>SUM(' ED PARTIE PERDUE'!I2)</f>
        <v>0</v>
      </c>
      <c r="C11" s="788"/>
      <c r="D11" s="180" t="s">
        <v>84</v>
      </c>
      <c r="E11" s="256" t="e">
        <f>C26/B12</f>
        <v>#DIV/0!</v>
      </c>
    </row>
    <row r="12" spans="1:5" ht="24.75" customHeight="1">
      <c r="A12" s="184" t="s">
        <v>108</v>
      </c>
      <c r="B12" s="787">
        <f>SUM(' ED PARTIE PERDUE'!K7)</f>
        <v>0</v>
      </c>
      <c r="C12" s="788"/>
      <c r="D12" s="180" t="s">
        <v>128</v>
      </c>
      <c r="E12" s="257" t="e">
        <f>C25/C26</f>
        <v>#DIV/0!</v>
      </c>
    </row>
    <row r="13" spans="1:5" ht="4.5" customHeight="1">
      <c r="A13" s="185"/>
      <c r="B13" s="186"/>
      <c r="C13" s="186"/>
      <c r="D13" s="187"/>
      <c r="E13" s="188"/>
    </row>
    <row r="14" spans="1:5" ht="23.25">
      <c r="A14" s="789" t="s">
        <v>109</v>
      </c>
      <c r="B14" s="790"/>
      <c r="C14" s="790"/>
      <c r="D14" s="790"/>
      <c r="E14" s="791"/>
    </row>
    <row r="15" spans="1:5" ht="42">
      <c r="A15" s="189" t="s">
        <v>110</v>
      </c>
      <c r="B15" s="199" t="s">
        <v>111</v>
      </c>
      <c r="C15" s="199" t="s">
        <v>92</v>
      </c>
      <c r="D15" s="199" t="s">
        <v>138</v>
      </c>
      <c r="E15" s="212" t="s">
        <v>140</v>
      </c>
    </row>
    <row r="16" spans="1:5" ht="18.75" customHeight="1">
      <c r="A16" s="183" t="s">
        <v>133</v>
      </c>
      <c r="B16" s="294">
        <f>(' ED PARTIE PERDUE'!B23)</f>
        <v>0</v>
      </c>
      <c r="C16" s="295">
        <f>SUM(' ED PARTIE PERDUE'!C23)</f>
        <v>0</v>
      </c>
      <c r="D16" s="295">
        <f>SUM(' ED PARTIE PERDUE'!D23)</f>
        <v>0</v>
      </c>
      <c r="E16" s="296">
        <f>SUM(' ED PARTIE PERDUE'!E23)</f>
        <v>0</v>
      </c>
    </row>
    <row r="17" spans="1:5" ht="18.75">
      <c r="A17" s="183" t="s">
        <v>115</v>
      </c>
      <c r="B17" s="294">
        <f>(' ED PARTIE PERDUE'!B24)</f>
        <v>0</v>
      </c>
      <c r="C17" s="295">
        <f>SUM(' ED PARTIE PERDUE'!C24)</f>
        <v>0</v>
      </c>
      <c r="D17" s="295">
        <f>SUM(' ED PARTIE PERDUE'!D24)</f>
        <v>0</v>
      </c>
      <c r="E17" s="296">
        <f>SUM(' ED PARTIE PERDUE'!E24)</f>
        <v>0</v>
      </c>
    </row>
    <row r="18" spans="1:5" ht="18.75">
      <c r="A18" s="183" t="s">
        <v>96</v>
      </c>
      <c r="B18" s="294">
        <f>(' ED PARTIE PERDUE'!B25)</f>
        <v>0</v>
      </c>
      <c r="C18" s="295">
        <f>SUM(' ED PARTIE PERDUE'!C25)</f>
        <v>0</v>
      </c>
      <c r="D18" s="295">
        <f>SUM(' ED PARTIE PERDUE'!D25)</f>
        <v>0</v>
      </c>
      <c r="E18" s="296">
        <f>SUM(' ED PARTIE PERDUE'!E25)</f>
        <v>0</v>
      </c>
    </row>
    <row r="19" spans="1:5" ht="18.75">
      <c r="A19" s="183" t="s">
        <v>97</v>
      </c>
      <c r="B19" s="294">
        <f>(' ED PARTIE PERDUE'!B26)</f>
        <v>0</v>
      </c>
      <c r="C19" s="295">
        <f>SUM(' ED PARTIE PERDUE'!C26)</f>
        <v>0</v>
      </c>
      <c r="D19" s="295">
        <f>SUM(' ED PARTIE PERDUE'!D26)</f>
        <v>0</v>
      </c>
      <c r="E19" s="296">
        <f>SUM(' ED PARTIE PERDUE'!E26)</f>
        <v>0</v>
      </c>
    </row>
    <row r="20" spans="1:5" ht="18.75">
      <c r="A20" s="183" t="s">
        <v>98</v>
      </c>
      <c r="B20" s="294">
        <f>(' ED PARTIE PERDUE'!B27)</f>
        <v>0</v>
      </c>
      <c r="C20" s="295">
        <f>SUM(' ED PARTIE PERDUE'!C27)</f>
        <v>0</v>
      </c>
      <c r="D20" s="295">
        <f>SUM(' ED PARTIE PERDUE'!D27)</f>
        <v>0</v>
      </c>
      <c r="E20" s="296">
        <f>SUM(' ED PARTIE PERDUE'!E27)</f>
        <v>0</v>
      </c>
    </row>
    <row r="21" spans="1:5" s="131" customFormat="1" ht="18.75">
      <c r="A21" s="125" t="s">
        <v>99</v>
      </c>
      <c r="B21" s="294">
        <f>(' ED PARTIE PERDUE'!B28)</f>
        <v>0</v>
      </c>
      <c r="C21" s="295">
        <f>SUM(' ED PARTIE PERDUE'!C28)</f>
        <v>0</v>
      </c>
      <c r="D21" s="295">
        <f>SUM(' ED PARTIE PERDUE'!D28)</f>
        <v>0</v>
      </c>
      <c r="E21" s="296">
        <f>SUM(' ED PARTIE PERDUE'!E28)</f>
        <v>0</v>
      </c>
    </row>
    <row r="22" spans="1:5" ht="18.75">
      <c r="A22" s="125" t="s">
        <v>100</v>
      </c>
      <c r="B22" s="294">
        <f>(' ED PARTIE PERDUE'!B29)</f>
        <v>0</v>
      </c>
      <c r="C22" s="295">
        <f>SUM(' ED PARTIE PERDUE'!C29)</f>
        <v>0</v>
      </c>
      <c r="D22" s="295">
        <f>SUM(' ED PARTIE PERDUE'!D29)</f>
        <v>0</v>
      </c>
      <c r="E22" s="296">
        <f>SUM(' ED PARTIE PERDUE'!E29)</f>
        <v>0</v>
      </c>
    </row>
    <row r="23" spans="1:5" ht="18.75">
      <c r="A23" s="125" t="s">
        <v>127</v>
      </c>
      <c r="B23" s="294">
        <f>(' ED PARTIE PERDUE'!B30)</f>
        <v>0</v>
      </c>
      <c r="C23" s="295">
        <f>SUM(' ED PARTIE PERDUE'!C30)</f>
        <v>0</v>
      </c>
      <c r="D23" s="295">
        <f>SUM(' ED PARTIE PERDUE'!D30)</f>
        <v>0</v>
      </c>
      <c r="E23" s="296">
        <f>SUM(' ED PARTIE PERDUE'!E30)</f>
        <v>0</v>
      </c>
    </row>
    <row r="24" spans="1:5" ht="18.75">
      <c r="A24" s="125" t="s">
        <v>134</v>
      </c>
      <c r="B24" s="294">
        <f>(' ED PARTIE PERDUE'!B31)</f>
        <v>2</v>
      </c>
      <c r="C24" s="295">
        <f>SUM(' ED PARTIE PERDUE'!C31)</f>
        <v>0</v>
      </c>
      <c r="D24" s="295">
        <f>SUM(' ED PARTIE PERDUE'!D31)</f>
        <v>0</v>
      </c>
      <c r="E24" s="296">
        <f>SUM(' ED PARTIE PERDUE'!E31)</f>
        <v>0</v>
      </c>
    </row>
    <row r="25" spans="1:5" ht="18.75">
      <c r="A25" s="125" t="s">
        <v>128</v>
      </c>
      <c r="B25" s="294">
        <f>(' ED PARTIE PERDUE'!B32)</f>
        <v>1</v>
      </c>
      <c r="C25" s="295">
        <f>SUM(' ED PARTIE PERDUE'!C32)</f>
        <v>0</v>
      </c>
      <c r="D25" s="295">
        <f>SUM(' ED PARTIE PERDUE'!D32)</f>
        <v>0</v>
      </c>
      <c r="E25" s="296">
        <f>SUM(' ED PARTIE PERDUE'!E32)</f>
        <v>0</v>
      </c>
    </row>
    <row r="26" spans="1:5" ht="18.75">
      <c r="A26" s="125" t="s">
        <v>84</v>
      </c>
      <c r="B26" s="294">
        <f>(' ED PARTIE PERDUE'!B33)</f>
        <v>1</v>
      </c>
      <c r="C26" s="295">
        <f>SUM(' ED PARTIE PERDUE'!C33)</f>
        <v>0</v>
      </c>
      <c r="D26" s="295">
        <f>SUM(' ED PARTIE PERDUE'!D33)</f>
        <v>0</v>
      </c>
      <c r="E26" s="296">
        <f>SUM(' ED PARTIE PERDUE'!E33)</f>
        <v>0</v>
      </c>
    </row>
    <row r="27" spans="1:5" ht="18.75">
      <c r="A27" s="325"/>
      <c r="B27" s="326"/>
      <c r="C27" s="297"/>
      <c r="D27" s="298">
        <f>SUM(D16:D26)</f>
        <v>0</v>
      </c>
      <c r="E27" s="327">
        <v>8</v>
      </c>
    </row>
    <row r="28" spans="1:5" ht="19.5" customHeight="1">
      <c r="A28" s="213" t="s">
        <v>141</v>
      </c>
      <c r="B28" s="324" t="s">
        <v>164</v>
      </c>
      <c r="C28" s="299">
        <f>SUM(' ED PARTIE PERDUE'!D35)</f>
        <v>0</v>
      </c>
      <c r="D28" s="190"/>
      <c r="E28" s="191"/>
    </row>
    <row r="29" spans="1:5" ht="19.5" customHeight="1">
      <c r="A29" s="214" t="s">
        <v>142</v>
      </c>
      <c r="B29" s="324" t="s">
        <v>164</v>
      </c>
      <c r="C29" s="299">
        <f>SUM(' ED PARTIE PERDUE'!D36)</f>
        <v>0</v>
      </c>
      <c r="D29" s="192"/>
      <c r="E29" s="179"/>
    </row>
    <row r="30" spans="1:5" ht="15">
      <c r="A30" s="193"/>
      <c r="B30" s="179"/>
      <c r="C30" s="179"/>
      <c r="D30" s="192"/>
      <c r="E30" s="179"/>
    </row>
    <row r="31" spans="1:5" ht="15">
      <c r="A31" s="193"/>
      <c r="B31" s="179"/>
      <c r="C31" s="179"/>
      <c r="D31" s="192"/>
      <c r="E31" s="179"/>
    </row>
  </sheetData>
  <sheetProtection password="E574" sheet="1" objects="1"/>
  <mergeCells count="13">
    <mergeCell ref="B4:C4"/>
    <mergeCell ref="B5:C5"/>
    <mergeCell ref="B12:C12"/>
    <mergeCell ref="A14:E14"/>
    <mergeCell ref="A1:E1"/>
    <mergeCell ref="B2:C2"/>
    <mergeCell ref="B3:C3"/>
    <mergeCell ref="B6:C6"/>
    <mergeCell ref="B7:C7"/>
    <mergeCell ref="B11:C11"/>
    <mergeCell ref="D2:E7"/>
    <mergeCell ref="D9:E9"/>
    <mergeCell ref="D10:E10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89" r:id="rId2"/>
  <headerFooter>
    <oddHeader>&amp;C&amp;"-,Gras"&amp;K0070C0NATIONAUX JEU PROVENCAL - ED - CADRAGE APRES 2ème PARTIE - PRIX VAINQUEURS ET FINALISTES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GUIGUE</dc:creator>
  <cp:keywords/>
  <dc:description/>
  <cp:lastModifiedBy>JACQUES</cp:lastModifiedBy>
  <cp:lastPrinted>2019-10-14T09:39:47Z</cp:lastPrinted>
  <dcterms:created xsi:type="dcterms:W3CDTF">2010-06-07T07:48:16Z</dcterms:created>
  <dcterms:modified xsi:type="dcterms:W3CDTF">2020-01-06T16:16:05Z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